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Jasmina Boja\Desktop\PRILOČKI\MUZEJ\2025\31.12.2025\"/>
    </mc:Choice>
  </mc:AlternateContent>
  <xr:revisionPtr revIDLastSave="0" documentId="8_{7406B282-0DB6-4DC9-BE81-6538ABB07318}" xr6:coauthVersionLast="47" xr6:coauthVersionMax="47" xr10:uidLastSave="{00000000-0000-0000-0000-000000000000}"/>
  <bookViews>
    <workbookView xWindow="-110" yWindow="-110" windowWidth="25820" windowHeight="140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E329" i="9" s="1"/>
  <c r="F329" i="9"/>
  <c r="H328" i="9"/>
  <c r="G328" i="9"/>
  <c r="E328" i="9" s="1"/>
  <c r="B328" i="9" s="1"/>
  <c r="F328" i="9"/>
  <c r="H327" i="9"/>
  <c r="E327" i="9" s="1"/>
  <c r="B327" i="9" s="1"/>
  <c r="G327" i="9"/>
  <c r="F327" i="9"/>
  <c r="H326" i="9"/>
  <c r="G326" i="9"/>
  <c r="F326" i="9"/>
  <c r="E326" i="9"/>
  <c r="B326" i="9" s="1"/>
  <c r="H325" i="9"/>
  <c r="G325" i="9"/>
  <c r="E325" i="9" s="1"/>
  <c r="F325" i="9"/>
  <c r="H324" i="9"/>
  <c r="G324" i="9"/>
  <c r="E324" i="9" s="1"/>
  <c r="B324" i="9" s="1"/>
  <c r="F324" i="9"/>
  <c r="H323" i="9"/>
  <c r="E323" i="9" s="1"/>
  <c r="B323" i="9" s="1"/>
  <c r="G323" i="9"/>
  <c r="F323" i="9"/>
  <c r="H322" i="9"/>
  <c r="G322" i="9"/>
  <c r="F322" i="9"/>
  <c r="E322" i="9"/>
  <c r="B322" i="9" s="1"/>
  <c r="H321" i="9"/>
  <c r="G321" i="9"/>
  <c r="E321" i="9" s="1"/>
  <c r="F321" i="9"/>
  <c r="H320" i="9"/>
  <c r="G320" i="9"/>
  <c r="E320" i="9" s="1"/>
  <c r="B320" i="9" s="1"/>
  <c r="F320" i="9"/>
  <c r="H319" i="9"/>
  <c r="E319" i="9" s="1"/>
  <c r="B319" i="9" s="1"/>
  <c r="G319" i="9"/>
  <c r="F319" i="9"/>
  <c r="H318" i="9"/>
  <c r="G318" i="9"/>
  <c r="F318" i="9"/>
  <c r="E318" i="9"/>
  <c r="B318" i="9" s="1"/>
  <c r="H317" i="9"/>
  <c r="G317" i="9"/>
  <c r="F317" i="9"/>
  <c r="F316" i="9"/>
  <c r="F315" i="9"/>
  <c r="F314" i="9"/>
  <c r="H313" i="9"/>
  <c r="G313" i="9"/>
  <c r="E313" i="9" s="1"/>
  <c r="F313" i="9"/>
  <c r="H312" i="9"/>
  <c r="G312" i="9"/>
  <c r="E312" i="9" s="1"/>
  <c r="B312" i="9" s="1"/>
  <c r="F312" i="9"/>
  <c r="H311" i="9"/>
  <c r="E311" i="9" s="1"/>
  <c r="B311" i="9" s="1"/>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H296" i="9"/>
  <c r="F296" i="9"/>
  <c r="F295" i="9"/>
  <c r="I294" i="9"/>
  <c r="E294" i="9" s="1"/>
  <c r="B294" i="9" s="1"/>
  <c r="H294" i="9"/>
  <c r="F294" i="9"/>
  <c r="E293" i="9"/>
  <c r="M292" i="9"/>
  <c r="L292" i="9"/>
  <c r="F292" i="9"/>
  <c r="E292" i="9"/>
  <c r="M291" i="9"/>
  <c r="L291" i="9"/>
  <c r="F291" i="9" s="1"/>
  <c r="B291" i="9" s="1"/>
  <c r="E291" i="9"/>
  <c r="M290" i="9"/>
  <c r="L290" i="9"/>
  <c r="F290" i="9" s="1"/>
  <c r="E290" i="9"/>
  <c r="B290" i="9"/>
  <c r="M289" i="9"/>
  <c r="L289" i="9"/>
  <c r="F289" i="9"/>
  <c r="E289" i="9"/>
  <c r="B289" i="9" s="1"/>
  <c r="M288" i="9"/>
  <c r="L288" i="9"/>
  <c r="F288" i="9"/>
  <c r="E288" i="9"/>
  <c r="B288" i="9" s="1"/>
  <c r="M287" i="9"/>
  <c r="L287" i="9"/>
  <c r="F287" i="9" s="1"/>
  <c r="B287" i="9" s="1"/>
  <c r="E287" i="9"/>
  <c r="M286" i="9"/>
  <c r="L286" i="9"/>
  <c r="E286" i="9"/>
  <c r="M285" i="9"/>
  <c r="L285" i="9"/>
  <c r="F285" i="9"/>
  <c r="E285" i="9"/>
  <c r="B285" i="9" s="1"/>
  <c r="M284" i="9"/>
  <c r="L284" i="9"/>
  <c r="F284" i="9"/>
  <c r="E284" i="9"/>
  <c r="B284" i="9" s="1"/>
  <c r="M283" i="9"/>
  <c r="L283" i="9"/>
  <c r="F283" i="9" s="1"/>
  <c r="B283" i="9" s="1"/>
  <c r="E283" i="9"/>
  <c r="M282" i="9"/>
  <c r="L282" i="9"/>
  <c r="F282" i="9" s="1"/>
  <c r="B282" i="9" s="1"/>
  <c r="E282" i="9"/>
  <c r="M281" i="9"/>
  <c r="L281" i="9"/>
  <c r="F281" i="9"/>
  <c r="E281" i="9"/>
  <c r="B281" i="9" s="1"/>
  <c r="M280" i="9"/>
  <c r="L280" i="9"/>
  <c r="F280" i="9" s="1"/>
  <c r="E280" i="9"/>
  <c r="M279" i="9"/>
  <c r="L279" i="9"/>
  <c r="F279" i="9" s="1"/>
  <c r="B279" i="9" s="1"/>
  <c r="E279" i="9"/>
  <c r="M278" i="9"/>
  <c r="L278" i="9"/>
  <c r="F278" i="9" s="1"/>
  <c r="B278" i="9" s="1"/>
  <c r="E278" i="9"/>
  <c r="M277" i="9"/>
  <c r="L277" i="9"/>
  <c r="F277" i="9"/>
  <c r="E277" i="9"/>
  <c r="B277" i="9" s="1"/>
  <c r="M276" i="9"/>
  <c r="L276" i="9"/>
  <c r="F276" i="9" s="1"/>
  <c r="B276" i="9" s="1"/>
  <c r="E276" i="9"/>
  <c r="M275" i="9"/>
  <c r="L275" i="9"/>
  <c r="F275" i="9" s="1"/>
  <c r="B275" i="9" s="1"/>
  <c r="E275" i="9"/>
  <c r="M274" i="9"/>
  <c r="L274" i="9"/>
  <c r="F274" i="9" s="1"/>
  <c r="B274" i="9" s="1"/>
  <c r="E274" i="9"/>
  <c r="M273" i="9"/>
  <c r="L273" i="9"/>
  <c r="F273" i="9"/>
  <c r="E273" i="9"/>
  <c r="B273" i="9" s="1"/>
  <c r="M272" i="9"/>
  <c r="L272" i="9"/>
  <c r="F272" i="9" s="1"/>
  <c r="B272" i="9" s="1"/>
  <c r="E272" i="9"/>
  <c r="M271" i="9"/>
  <c r="L271" i="9"/>
  <c r="F271" i="9" s="1"/>
  <c r="B271" i="9" s="1"/>
  <c r="E271" i="9"/>
  <c r="M270" i="9"/>
  <c r="L270" i="9"/>
  <c r="F270" i="9" s="1"/>
  <c r="B270" i="9" s="1"/>
  <c r="E270" i="9"/>
  <c r="M269" i="9"/>
  <c r="L269" i="9"/>
  <c r="F269" i="9"/>
  <c r="E269" i="9"/>
  <c r="B269" i="9" s="1"/>
  <c r="M268" i="9"/>
  <c r="L268" i="9"/>
  <c r="F268" i="9" s="1"/>
  <c r="E268" i="9"/>
  <c r="M267" i="9"/>
  <c r="L267" i="9"/>
  <c r="F267" i="9" s="1"/>
  <c r="B267" i="9" s="1"/>
  <c r="E267" i="9"/>
  <c r="M266" i="9"/>
  <c r="L266" i="9"/>
  <c r="F266" i="9" s="1"/>
  <c r="B266" i="9" s="1"/>
  <c r="E266" i="9"/>
  <c r="M265" i="9"/>
  <c r="L265" i="9"/>
  <c r="F265" i="9"/>
  <c r="E265" i="9"/>
  <c r="B265" i="9" s="1"/>
  <c r="M264" i="9"/>
  <c r="L264" i="9"/>
  <c r="F264" i="9" s="1"/>
  <c r="E264" i="9"/>
  <c r="M263" i="9"/>
  <c r="L263" i="9"/>
  <c r="F263" i="9" s="1"/>
  <c r="B263" i="9" s="1"/>
  <c r="E263" i="9"/>
  <c r="M262" i="9"/>
  <c r="L262" i="9"/>
  <c r="F262" i="9" s="1"/>
  <c r="B262" i="9" s="1"/>
  <c r="E262" i="9"/>
  <c r="M261" i="9"/>
  <c r="L261" i="9"/>
  <c r="F261" i="9"/>
  <c r="E261" i="9"/>
  <c r="B261" i="9" s="1"/>
  <c r="M260" i="9"/>
  <c r="L260" i="9"/>
  <c r="F260" i="9" s="1"/>
  <c r="B260" i="9" s="1"/>
  <c r="E260" i="9"/>
  <c r="M259" i="9"/>
  <c r="L259" i="9"/>
  <c r="F259" i="9" s="1"/>
  <c r="B259" i="9" s="1"/>
  <c r="E259" i="9"/>
  <c r="M258" i="9"/>
  <c r="L258" i="9"/>
  <c r="F258" i="9" s="1"/>
  <c r="B258" i="9" s="1"/>
  <c r="E258" i="9"/>
  <c r="M257" i="9"/>
  <c r="L257" i="9"/>
  <c r="F257" i="9"/>
  <c r="E257" i="9"/>
  <c r="B257" i="9" s="1"/>
  <c r="M256" i="9"/>
  <c r="L256" i="9"/>
  <c r="F256" i="9" s="1"/>
  <c r="E256" i="9"/>
  <c r="M255" i="9"/>
  <c r="L255" i="9"/>
  <c r="F255" i="9" s="1"/>
  <c r="B255" i="9" s="1"/>
  <c r="E255" i="9"/>
  <c r="M254" i="9"/>
  <c r="L254" i="9"/>
  <c r="F254" i="9" s="1"/>
  <c r="B254" i="9" s="1"/>
  <c r="E254" i="9"/>
  <c r="M253" i="9"/>
  <c r="L253" i="9"/>
  <c r="F253" i="9"/>
  <c r="E253" i="9"/>
  <c r="B253" i="9" s="1"/>
  <c r="M252" i="9"/>
  <c r="L252" i="9"/>
  <c r="F252" i="9" s="1"/>
  <c r="E252" i="9"/>
  <c r="M251" i="9"/>
  <c r="L251" i="9"/>
  <c r="F251" i="9" s="1"/>
  <c r="B251" i="9" s="1"/>
  <c r="E251" i="9"/>
  <c r="M250" i="9"/>
  <c r="L250" i="9"/>
  <c r="F250" i="9" s="1"/>
  <c r="B250" i="9" s="1"/>
  <c r="E250" i="9"/>
  <c r="M249" i="9"/>
  <c r="L249" i="9"/>
  <c r="F249" i="9"/>
  <c r="E249" i="9"/>
  <c r="B249" i="9" s="1"/>
  <c r="M248" i="9"/>
  <c r="L248" i="9"/>
  <c r="F248" i="9" s="1"/>
  <c r="B248" i="9" s="1"/>
  <c r="E248" i="9"/>
  <c r="M247" i="9"/>
  <c r="L247" i="9"/>
  <c r="F247" i="9" s="1"/>
  <c r="B247" i="9" s="1"/>
  <c r="E247" i="9"/>
  <c r="M246" i="9"/>
  <c r="L246" i="9"/>
  <c r="F246" i="9" s="1"/>
  <c r="B246" i="9" s="1"/>
  <c r="E246" i="9"/>
  <c r="M245" i="9"/>
  <c r="L245" i="9"/>
  <c r="F245" i="9"/>
  <c r="E245" i="9"/>
  <c r="B245" i="9" s="1"/>
  <c r="M244" i="9"/>
  <c r="L244" i="9"/>
  <c r="F244" i="9" s="1"/>
  <c r="B244" i="9" s="1"/>
  <c r="E244" i="9"/>
  <c r="M243" i="9"/>
  <c r="L243" i="9"/>
  <c r="E243" i="9"/>
  <c r="M242" i="9"/>
  <c r="F242" i="9" s="1"/>
  <c r="B242" i="9" s="1"/>
  <c r="L242" i="9"/>
  <c r="E242" i="9"/>
  <c r="M241" i="9"/>
  <c r="L241" i="9"/>
  <c r="F241" i="9"/>
  <c r="E241" i="9"/>
  <c r="B241" i="9" s="1"/>
  <c r="M240" i="9"/>
  <c r="L240" i="9"/>
  <c r="F240" i="9" s="1"/>
  <c r="B240" i="9" s="1"/>
  <c r="E240" i="9"/>
  <c r="M239" i="9"/>
  <c r="L239" i="9"/>
  <c r="E239" i="9"/>
  <c r="M238" i="9"/>
  <c r="L238" i="9"/>
  <c r="F238" i="9" s="1"/>
  <c r="B238" i="9" s="1"/>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F155" i="9"/>
  <c r="B155" i="9"/>
  <c r="H154" i="9"/>
  <c r="G154" i="9"/>
  <c r="F154" i="9"/>
  <c r="E154" i="9"/>
  <c r="B154" i="9" s="1"/>
  <c r="H153" i="9"/>
  <c r="G153" i="9"/>
  <c r="F153" i="9"/>
  <c r="E153" i="9"/>
  <c r="H152" i="9"/>
  <c r="G152" i="9"/>
  <c r="E152" i="9" s="1"/>
  <c r="B152" i="9" s="1"/>
  <c r="F152" i="9"/>
  <c r="H151" i="9"/>
  <c r="G151" i="9"/>
  <c r="E151" i="9" s="1"/>
  <c r="F151" i="9"/>
  <c r="B151" i="9"/>
  <c r="H150" i="9"/>
  <c r="G150" i="9"/>
  <c r="F150" i="9"/>
  <c r="E150" i="9"/>
  <c r="B150" i="9" s="1"/>
  <c r="H149" i="9"/>
  <c r="G149" i="9"/>
  <c r="F149" i="9"/>
  <c r="E149" i="9"/>
  <c r="H148" i="9"/>
  <c r="G148" i="9"/>
  <c r="E148" i="9" s="1"/>
  <c r="B148" i="9" s="1"/>
  <c r="F148" i="9"/>
  <c r="H147" i="9"/>
  <c r="G147" i="9"/>
  <c r="E147" i="9" s="1"/>
  <c r="F147" i="9"/>
  <c r="B147" i="9"/>
  <c r="H146" i="9"/>
  <c r="G146" i="9"/>
  <c r="F146" i="9"/>
  <c r="E146" i="9"/>
  <c r="B146" i="9" s="1"/>
  <c r="H145" i="9"/>
  <c r="G145" i="9"/>
  <c r="F145" i="9"/>
  <c r="E145" i="9"/>
  <c r="H144" i="9"/>
  <c r="G144" i="9"/>
  <c r="E144" i="9" s="1"/>
  <c r="B144" i="9" s="1"/>
  <c r="F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F130" i="9"/>
  <c r="B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E120" i="9" s="1"/>
  <c r="B120" i="9" s="1"/>
  <c r="F120" i="9"/>
  <c r="H119" i="9"/>
  <c r="G119" i="9"/>
  <c r="E119" i="9" s="1"/>
  <c r="B119" i="9" s="1"/>
  <c r="F119" i="9"/>
  <c r="H118" i="9"/>
  <c r="G118" i="9"/>
  <c r="E118" i="9" s="1"/>
  <c r="F118" i="9"/>
  <c r="B118" i="9"/>
  <c r="H117" i="9"/>
  <c r="G117" i="9"/>
  <c r="F117" i="9"/>
  <c r="E117" i="9"/>
  <c r="B117" i="9" s="1"/>
  <c r="H116" i="9"/>
  <c r="G116" i="9"/>
  <c r="F116" i="9"/>
  <c r="B116" i="9" s="1"/>
  <c r="E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F108" i="9"/>
  <c r="E108" i="9"/>
  <c r="H107" i="9"/>
  <c r="G107" i="9"/>
  <c r="E107" i="9" s="1"/>
  <c r="B107" i="9" s="1"/>
  <c r="F107" i="9"/>
  <c r="H106" i="9"/>
  <c r="G106" i="9"/>
  <c r="E106" i="9" s="1"/>
  <c r="F106" i="9"/>
  <c r="B106" i="9"/>
  <c r="H105" i="9"/>
  <c r="G105" i="9"/>
  <c r="F105" i="9"/>
  <c r="E105" i="9"/>
  <c r="B105" i="9" s="1"/>
  <c r="H104" i="9"/>
  <c r="G104" i="9"/>
  <c r="F104" i="9"/>
  <c r="B104" i="9" s="1"/>
  <c r="E104" i="9"/>
  <c r="H103" i="9"/>
  <c r="G103" i="9"/>
  <c r="E103" i="9" s="1"/>
  <c r="B103" i="9" s="1"/>
  <c r="F103" i="9"/>
  <c r="H102" i="9"/>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F96" i="9"/>
  <c r="E96" i="9"/>
  <c r="H95" i="9"/>
  <c r="G95" i="9"/>
  <c r="E95" i="9" s="1"/>
  <c r="B95" i="9" s="1"/>
  <c r="F95" i="9"/>
  <c r="H94" i="9"/>
  <c r="G94" i="9"/>
  <c r="E94" i="9" s="1"/>
  <c r="F94" i="9"/>
  <c r="B94" i="9"/>
  <c r="H93" i="9"/>
  <c r="G93" i="9"/>
  <c r="F93" i="9"/>
  <c r="E93" i="9"/>
  <c r="B93" i="9" s="1"/>
  <c r="H92" i="9"/>
  <c r="G92" i="9"/>
  <c r="F92" i="9"/>
  <c r="E92" i="9"/>
  <c r="H91" i="9"/>
  <c r="G91" i="9"/>
  <c r="E91" i="9" s="1"/>
  <c r="B91" i="9" s="1"/>
  <c r="F91" i="9"/>
  <c r="H90" i="9"/>
  <c r="E90" i="9" s="1"/>
  <c r="G90" i="9"/>
  <c r="F90" i="9"/>
  <c r="B90" i="9"/>
  <c r="H89" i="9"/>
  <c r="G89" i="9"/>
  <c r="F89" i="9"/>
  <c r="E89" i="9"/>
  <c r="B89" i="9" s="1"/>
  <c r="H88" i="9"/>
  <c r="G88" i="9"/>
  <c r="F88" i="9"/>
  <c r="E88" i="9"/>
  <c r="B88" i="9" s="1"/>
  <c r="H87" i="9"/>
  <c r="G87" i="9"/>
  <c r="E87" i="9" s="1"/>
  <c r="B87" i="9" s="1"/>
  <c r="F87" i="9"/>
  <c r="H86" i="9"/>
  <c r="G86" i="9"/>
  <c r="F86" i="9"/>
  <c r="H85" i="9"/>
  <c r="G85" i="9"/>
  <c r="F85" i="9"/>
  <c r="E85" i="9"/>
  <c r="B85" i="9" s="1"/>
  <c r="H84" i="9"/>
  <c r="E84" i="9" s="1"/>
  <c r="B84" i="9" s="1"/>
  <c r="G84" i="9"/>
  <c r="F84" i="9"/>
  <c r="H83" i="9"/>
  <c r="G83" i="9"/>
  <c r="E83" i="9" s="1"/>
  <c r="B83" i="9" s="1"/>
  <c r="F83" i="9"/>
  <c r="H82" i="9"/>
  <c r="G82" i="9"/>
  <c r="E82" i="9" s="1"/>
  <c r="F82" i="9"/>
  <c r="B82" i="9"/>
  <c r="H81" i="9"/>
  <c r="G81" i="9"/>
  <c r="F81" i="9"/>
  <c r="E81" i="9"/>
  <c r="B81" i="9" s="1"/>
  <c r="H80" i="9"/>
  <c r="G80" i="9"/>
  <c r="F80" i="9"/>
  <c r="E80" i="9"/>
  <c r="H79" i="9"/>
  <c r="G79" i="9"/>
  <c r="E79" i="9" s="1"/>
  <c r="B79" i="9" s="1"/>
  <c r="F79" i="9"/>
  <c r="H78" i="9"/>
  <c r="G78" i="9"/>
  <c r="F78" i="9"/>
  <c r="H77" i="9"/>
  <c r="G77" i="9"/>
  <c r="F77" i="9"/>
  <c r="E77" i="9"/>
  <c r="B77" i="9" s="1"/>
  <c r="H76" i="9"/>
  <c r="G76" i="9"/>
  <c r="F76" i="9"/>
  <c r="B76" i="9" s="1"/>
  <c r="E76" i="9"/>
  <c r="H75" i="9"/>
  <c r="G75" i="9"/>
  <c r="E75" i="9" s="1"/>
  <c r="B75" i="9" s="1"/>
  <c r="F75" i="9"/>
  <c r="H74" i="9"/>
  <c r="G74" i="9"/>
  <c r="F74" i="9"/>
  <c r="H73" i="9"/>
  <c r="G73" i="9"/>
  <c r="F73" i="9"/>
  <c r="E73" i="9"/>
  <c r="B73" i="9" s="1"/>
  <c r="H72" i="9"/>
  <c r="E72" i="9" s="1"/>
  <c r="B72" i="9" s="1"/>
  <c r="G72" i="9"/>
  <c r="F72" i="9"/>
  <c r="H71" i="9"/>
  <c r="G71" i="9"/>
  <c r="E71" i="9" s="1"/>
  <c r="B71" i="9" s="1"/>
  <c r="F71" i="9"/>
  <c r="H70" i="9"/>
  <c r="G70" i="9"/>
  <c r="E70" i="9" s="1"/>
  <c r="F70" i="9"/>
  <c r="B70" i="9"/>
  <c r="H69" i="9"/>
  <c r="G69" i="9"/>
  <c r="F69" i="9"/>
  <c r="E69" i="9"/>
  <c r="B69" i="9" s="1"/>
  <c r="H68" i="9"/>
  <c r="G68" i="9"/>
  <c r="F68" i="9"/>
  <c r="E68" i="9"/>
  <c r="H67" i="9"/>
  <c r="G67" i="9"/>
  <c r="E67" i="9" s="1"/>
  <c r="B67" i="9" s="1"/>
  <c r="F67" i="9"/>
  <c r="H66" i="9"/>
  <c r="G66" i="9"/>
  <c r="F66" i="9"/>
  <c r="H65" i="9"/>
  <c r="G65" i="9"/>
  <c r="F65" i="9"/>
  <c r="E65" i="9"/>
  <c r="B65" i="9" s="1"/>
  <c r="H64" i="9"/>
  <c r="G64" i="9"/>
  <c r="F64" i="9"/>
  <c r="E64" i="9"/>
  <c r="B64" i="9" s="1"/>
  <c r="H63" i="9"/>
  <c r="G63" i="9"/>
  <c r="E63" i="9" s="1"/>
  <c r="B63" i="9" s="1"/>
  <c r="F63" i="9"/>
  <c r="H62" i="9"/>
  <c r="E62" i="9" s="1"/>
  <c r="B62" i="9" s="1"/>
  <c r="G62" i="9"/>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E56" i="9" s="1"/>
  <c r="G56" i="9"/>
  <c r="F56" i="9"/>
  <c r="H55" i="9"/>
  <c r="G55" i="9"/>
  <c r="E55" i="9" s="1"/>
  <c r="B55" i="9" s="1"/>
  <c r="F55" i="9"/>
  <c r="H54" i="9"/>
  <c r="G54" i="9"/>
  <c r="E54" i="9" s="1"/>
  <c r="F54" i="9"/>
  <c r="B54" i="9"/>
  <c r="H53" i="9"/>
  <c r="G53" i="9"/>
  <c r="F53" i="9"/>
  <c r="E53" i="9"/>
  <c r="B53" i="9" s="1"/>
  <c r="H52" i="9"/>
  <c r="G52" i="9"/>
  <c r="F52" i="9"/>
  <c r="H51" i="9"/>
  <c r="G51" i="9"/>
  <c r="E51" i="9" s="1"/>
  <c r="B51" i="9" s="1"/>
  <c r="F51" i="9"/>
  <c r="H50" i="9"/>
  <c r="E50" i="9" s="1"/>
  <c r="B50" i="9" s="1"/>
  <c r="G50" i="9"/>
  <c r="F50" i="9"/>
  <c r="H49" i="9"/>
  <c r="E49" i="9" s="1"/>
  <c r="B49" i="9" s="1"/>
  <c r="G49" i="9"/>
  <c r="F49" i="9"/>
  <c r="H48" i="9"/>
  <c r="G48" i="9"/>
  <c r="E48" i="9" s="1"/>
  <c r="B48" i="9" s="1"/>
  <c r="F48" i="9"/>
  <c r="H47" i="9"/>
  <c r="G47" i="9"/>
  <c r="E47" i="9" s="1"/>
  <c r="B47" i="9" s="1"/>
  <c r="F47" i="9"/>
  <c r="H46" i="9"/>
  <c r="E46" i="9" s="1"/>
  <c r="G46" i="9"/>
  <c r="F46" i="9"/>
  <c r="B46" i="9"/>
  <c r="H45" i="9"/>
  <c r="G45" i="9"/>
  <c r="F45" i="9"/>
  <c r="E45" i="9"/>
  <c r="B45" i="9" s="1"/>
  <c r="H44" i="9"/>
  <c r="G44" i="9"/>
  <c r="E44" i="9" s="1"/>
  <c r="F44" i="9"/>
  <c r="H43" i="9"/>
  <c r="G43" i="9"/>
  <c r="E43" i="9" s="1"/>
  <c r="B43" i="9" s="1"/>
  <c r="F43" i="9"/>
  <c r="H42" i="9"/>
  <c r="E42" i="9" s="1"/>
  <c r="B42" i="9" s="1"/>
  <c r="G42" i="9"/>
  <c r="F42" i="9"/>
  <c r="H41" i="9"/>
  <c r="E41" i="9" s="1"/>
  <c r="B41" i="9" s="1"/>
  <c r="G41" i="9"/>
  <c r="F41" i="9"/>
  <c r="H40" i="9"/>
  <c r="G40" i="9"/>
  <c r="E40" i="9" s="1"/>
  <c r="B40" i="9" s="1"/>
  <c r="F40" i="9"/>
  <c r="H39" i="9"/>
  <c r="G39" i="9"/>
  <c r="E39" i="9" s="1"/>
  <c r="B39" i="9" s="1"/>
  <c r="F39" i="9"/>
  <c r="H38" i="9"/>
  <c r="E38" i="9" s="1"/>
  <c r="G38" i="9"/>
  <c r="F38" i="9"/>
  <c r="B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H27" i="9"/>
  <c r="G27" i="9"/>
  <c r="E27" i="9" s="1"/>
  <c r="B27" i="9" s="1"/>
  <c r="F27" i="9"/>
  <c r="H26" i="9"/>
  <c r="G26" i="9"/>
  <c r="F26" i="9"/>
  <c r="H25" i="9"/>
  <c r="G25" i="9"/>
  <c r="F25" i="9"/>
  <c r="E25" i="9"/>
  <c r="B25" i="9" s="1"/>
  <c r="F24" i="9"/>
  <c r="F4" i="9"/>
  <c r="O3" i="9"/>
  <c r="G296" i="9" s="1"/>
  <c r="E296" i="9" s="1"/>
  <c r="I3" i="9"/>
  <c r="H3" i="9"/>
  <c r="G3" i="9"/>
  <c r="D104" i="8"/>
  <c r="D97" i="8"/>
  <c r="C1674" i="1" s="1"/>
  <c r="D92" i="8"/>
  <c r="D87" i="8"/>
  <c r="D82" i="8"/>
  <c r="D77" i="8"/>
  <c r="D72" i="8"/>
  <c r="D67" i="8"/>
  <c r="D62" i="8"/>
  <c r="D57" i="8"/>
  <c r="C1634" i="1" s="1"/>
  <c r="G1634" i="1" s="1"/>
  <c r="D52" i="8"/>
  <c r="D46" i="8"/>
  <c r="D37" i="8"/>
  <c r="D27" i="8"/>
  <c r="C1604" i="1" s="1"/>
  <c r="D25" i="8"/>
  <c r="C1602" i="1" s="1"/>
  <c r="D18" i="8"/>
  <c r="D8" i="8"/>
  <c r="E44" i="7"/>
  <c r="I36" i="3" s="1"/>
  <c r="D44" i="7"/>
  <c r="E39" i="7"/>
  <c r="D39" i="7"/>
  <c r="E38" i="7"/>
  <c r="I35" i="3" s="1"/>
  <c r="D38" i="7"/>
  <c r="E30" i="7"/>
  <c r="D30" i="7"/>
  <c r="E23" i="7"/>
  <c r="E22" i="7" s="1"/>
  <c r="I34" i="3" s="1"/>
  <c r="D23" i="7"/>
  <c r="D22" i="7" s="1"/>
  <c r="H34" i="3" s="1"/>
  <c r="E14" i="7"/>
  <c r="D14" i="7"/>
  <c r="E7" i="7"/>
  <c r="E6" i="7" s="1"/>
  <c r="D7" i="7"/>
  <c r="D6"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E114" i="6" s="1"/>
  <c r="D118" i="6"/>
  <c r="F118" i="6" s="1"/>
  <c r="F117" i="6"/>
  <c r="F116" i="6"/>
  <c r="F115" i="6"/>
  <c r="E115" i="6"/>
  <c r="D115" i="6"/>
  <c r="D114" i="6"/>
  <c r="F114" i="6" s="1"/>
  <c r="F113" i="6"/>
  <c r="F112" i="6"/>
  <c r="F111" i="6"/>
  <c r="F110" i="6"/>
  <c r="F109" i="6"/>
  <c r="F108" i="6"/>
  <c r="E107" i="6"/>
  <c r="D1503" i="1" s="1"/>
  <c r="D107" i="6"/>
  <c r="F106" i="6"/>
  <c r="F105" i="6"/>
  <c r="F104" i="6"/>
  <c r="F103" i="6"/>
  <c r="F102" i="6"/>
  <c r="F101" i="6"/>
  <c r="F100"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182" i="1"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F82" i="5" s="1"/>
  <c r="D82" i="5"/>
  <c r="F81" i="5"/>
  <c r="F80" i="5"/>
  <c r="F79" i="5"/>
  <c r="F78" i="5"/>
  <c r="F77" i="5"/>
  <c r="F76" i="5"/>
  <c r="E76" i="5"/>
  <c r="D76" i="5"/>
  <c r="F75" i="5"/>
  <c r="F74" i="5"/>
  <c r="F73" i="5"/>
  <c r="F72" i="5"/>
  <c r="E71" i="5"/>
  <c r="D1076" i="1"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E629" i="4" s="1"/>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D585" i="4"/>
  <c r="F583" i="4"/>
  <c r="F582" i="4"/>
  <c r="E581" i="4"/>
  <c r="D581" i="4"/>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E648" i="4" s="1"/>
  <c r="D642" i="1"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4" i="4" s="1"/>
  <c r="F273" i="4"/>
  <c r="D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0" i="1" s="1"/>
  <c r="G190" i="1" s="1"/>
  <c r="D194" i="4"/>
  <c r="F193" i="4"/>
  <c r="F192" i="4"/>
  <c r="F191" i="4"/>
  <c r="F190"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F112" i="4"/>
  <c r="E112" i="4"/>
  <c r="D108" i="1" s="1"/>
  <c r="D112" i="4"/>
  <c r="F111" i="4"/>
  <c r="F110" i="4"/>
  <c r="F109" i="4"/>
  <c r="F108" i="4"/>
  <c r="F107" i="4"/>
  <c r="E107" i="4"/>
  <c r="D107" i="4"/>
  <c r="E106" i="4"/>
  <c r="D102" i="1" s="1"/>
  <c r="D106" i="4"/>
  <c r="F106" i="4" s="1"/>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F83" i="4"/>
  <c r="E83" i="4"/>
  <c r="D83" i="4"/>
  <c r="F81" i="4"/>
  <c r="F80" i="4"/>
  <c r="F79" i="4"/>
  <c r="F78" i="4"/>
  <c r="E77" i="4"/>
  <c r="D77" i="4"/>
  <c r="F76" i="4"/>
  <c r="F75" i="4"/>
  <c r="E74" i="4"/>
  <c r="D74" i="4"/>
  <c r="F74" i="4" s="1"/>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C1684" i="1"/>
  <c r="G1684" i="1" s="1"/>
  <c r="C1683" i="1"/>
  <c r="C1682" i="1"/>
  <c r="G1682" i="1" s="1"/>
  <c r="C1681" i="1"/>
  <c r="G1681" i="1" s="1"/>
  <c r="C1680" i="1"/>
  <c r="C1679" i="1"/>
  <c r="H1679" i="1" s="1"/>
  <c r="C1678" i="1"/>
  <c r="H1677" i="1"/>
  <c r="G1677" i="1"/>
  <c r="C1677" i="1"/>
  <c r="H1676" i="1"/>
  <c r="C1676" i="1"/>
  <c r="G1676" i="1" s="1"/>
  <c r="C1675" i="1"/>
  <c r="H1673" i="1"/>
  <c r="G1673" i="1"/>
  <c r="C1673" i="1"/>
  <c r="C1672" i="1"/>
  <c r="C1671" i="1"/>
  <c r="H1671" i="1" s="1"/>
  <c r="C1670" i="1"/>
  <c r="H1669" i="1"/>
  <c r="G1669" i="1"/>
  <c r="C1669" i="1"/>
  <c r="H1668" i="1"/>
  <c r="C1668" i="1"/>
  <c r="G1668" i="1" s="1"/>
  <c r="C1667" i="1"/>
  <c r="C1666" i="1"/>
  <c r="G1666" i="1" s="1"/>
  <c r="H1665" i="1"/>
  <c r="G1665" i="1"/>
  <c r="C1665" i="1"/>
  <c r="C1664" i="1"/>
  <c r="C1663" i="1"/>
  <c r="H1663" i="1" s="1"/>
  <c r="C1662" i="1"/>
  <c r="H1661" i="1"/>
  <c r="G1661" i="1"/>
  <c r="C1661" i="1"/>
  <c r="H1660" i="1"/>
  <c r="C1660" i="1"/>
  <c r="G1660" i="1" s="1"/>
  <c r="C1659" i="1"/>
  <c r="C1658" i="1"/>
  <c r="G1658" i="1" s="1"/>
  <c r="H1657" i="1"/>
  <c r="G1657" i="1"/>
  <c r="C1657" i="1"/>
  <c r="C1656" i="1"/>
  <c r="C1655" i="1"/>
  <c r="H1655" i="1" s="1"/>
  <c r="C1654" i="1"/>
  <c r="H1653" i="1"/>
  <c r="G1653" i="1"/>
  <c r="C1653" i="1"/>
  <c r="H1652" i="1"/>
  <c r="C1652" i="1"/>
  <c r="G1652" i="1" s="1"/>
  <c r="C1651" i="1"/>
  <c r="C1650" i="1"/>
  <c r="G1650" i="1" s="1"/>
  <c r="H1649" i="1"/>
  <c r="G1649" i="1"/>
  <c r="C1649" i="1"/>
  <c r="C1648" i="1"/>
  <c r="G1647" i="1"/>
  <c r="C1647" i="1"/>
  <c r="H1647" i="1" s="1"/>
  <c r="H1646" i="1"/>
  <c r="C1646" i="1"/>
  <c r="G1646" i="1" s="1"/>
  <c r="H1645" i="1"/>
  <c r="G1645" i="1"/>
  <c r="C1645" i="1"/>
  <c r="C1644" i="1"/>
  <c r="G1643" i="1"/>
  <c r="C1643" i="1"/>
  <c r="H1643" i="1" s="1"/>
  <c r="H1642" i="1"/>
  <c r="C1642" i="1"/>
  <c r="G1642" i="1" s="1"/>
  <c r="H1641" i="1"/>
  <c r="G1641" i="1"/>
  <c r="C1641" i="1"/>
  <c r="C1640" i="1"/>
  <c r="G1639" i="1"/>
  <c r="C1639" i="1"/>
  <c r="H1639" i="1" s="1"/>
  <c r="H1638" i="1"/>
  <c r="C1638" i="1"/>
  <c r="G1638" i="1" s="1"/>
  <c r="H1637" i="1"/>
  <c r="G1637" i="1"/>
  <c r="C1637" i="1"/>
  <c r="C1636" i="1"/>
  <c r="G1635" i="1"/>
  <c r="C1635" i="1"/>
  <c r="H1635" i="1" s="1"/>
  <c r="H1634" i="1"/>
  <c r="H1633" i="1"/>
  <c r="G1633" i="1"/>
  <c r="C1633" i="1"/>
  <c r="C1632" i="1"/>
  <c r="G1631" i="1"/>
  <c r="C1631" i="1"/>
  <c r="H1631" i="1" s="1"/>
  <c r="H1630" i="1"/>
  <c r="C1630" i="1"/>
  <c r="G1630" i="1" s="1"/>
  <c r="H1629" i="1"/>
  <c r="G1629" i="1"/>
  <c r="C1629" i="1"/>
  <c r="G1627" i="1"/>
  <c r="C1627" i="1"/>
  <c r="H1627" i="1" s="1"/>
  <c r="H1626" i="1"/>
  <c r="C1626" i="1"/>
  <c r="G1626" i="1" s="1"/>
  <c r="H1625" i="1"/>
  <c r="G1625" i="1"/>
  <c r="C1625" i="1"/>
  <c r="C1624" i="1"/>
  <c r="G1623" i="1"/>
  <c r="C1623" i="1"/>
  <c r="H1623" i="1" s="1"/>
  <c r="C1620" i="1"/>
  <c r="G1619" i="1"/>
  <c r="C1619" i="1"/>
  <c r="H1619" i="1" s="1"/>
  <c r="H1618" i="1"/>
  <c r="C1618" i="1"/>
  <c r="G1618" i="1" s="1"/>
  <c r="H1617" i="1"/>
  <c r="G1617" i="1"/>
  <c r="C1617" i="1"/>
  <c r="C1616" i="1"/>
  <c r="G1615" i="1"/>
  <c r="C1615" i="1"/>
  <c r="H1615" i="1" s="1"/>
  <c r="H1614" i="1"/>
  <c r="C1614" i="1"/>
  <c r="G1614" i="1" s="1"/>
  <c r="C1613" i="1"/>
  <c r="H1613" i="1" s="1"/>
  <c r="C1612" i="1"/>
  <c r="G1611" i="1"/>
  <c r="C1611" i="1"/>
  <c r="H1611" i="1" s="1"/>
  <c r="H1610" i="1"/>
  <c r="C1610" i="1"/>
  <c r="G1610" i="1" s="1"/>
  <c r="H1609" i="1"/>
  <c r="G1609" i="1"/>
  <c r="C1609" i="1"/>
  <c r="C1608" i="1"/>
  <c r="G1607" i="1"/>
  <c r="C1607" i="1"/>
  <c r="H1607" i="1" s="1"/>
  <c r="H1606" i="1"/>
  <c r="C1606" i="1"/>
  <c r="G1606" i="1" s="1"/>
  <c r="C1605" i="1"/>
  <c r="G1605" i="1" s="1"/>
  <c r="G1603" i="1"/>
  <c r="C1603" i="1"/>
  <c r="H1603" i="1" s="1"/>
  <c r="H1601" i="1"/>
  <c r="G1601" i="1"/>
  <c r="C1601" i="1"/>
  <c r="C1600" i="1"/>
  <c r="G1599" i="1"/>
  <c r="C1599" i="1"/>
  <c r="H1599" i="1" s="1"/>
  <c r="H1598" i="1"/>
  <c r="C1598" i="1"/>
  <c r="G1598" i="1" s="1"/>
  <c r="H1597" i="1"/>
  <c r="G1597" i="1"/>
  <c r="C1597" i="1"/>
  <c r="C1596" i="1"/>
  <c r="G1595" i="1"/>
  <c r="C1595" i="1"/>
  <c r="H1595" i="1" s="1"/>
  <c r="H1594" i="1"/>
  <c r="C1594" i="1"/>
  <c r="G1594" i="1" s="1"/>
  <c r="H1593" i="1"/>
  <c r="G1593" i="1"/>
  <c r="C1593" i="1"/>
  <c r="C1592" i="1"/>
  <c r="G1591" i="1"/>
  <c r="C1591" i="1"/>
  <c r="H1591" i="1" s="1"/>
  <c r="H1590" i="1"/>
  <c r="C1590" i="1"/>
  <c r="G1590" i="1" s="1"/>
  <c r="H1589" i="1"/>
  <c r="G1589" i="1"/>
  <c r="C1589" i="1"/>
  <c r="C1588" i="1"/>
  <c r="C1587" i="1"/>
  <c r="H1587" i="1" s="1"/>
  <c r="H1586" i="1"/>
  <c r="C1586" i="1"/>
  <c r="G1586" i="1" s="1"/>
  <c r="C1585" i="1"/>
  <c r="H1585" i="1" s="1"/>
  <c r="C1584" i="1"/>
  <c r="H1582" i="1"/>
  <c r="C1582" i="1"/>
  <c r="G1582" i="1" s="1"/>
  <c r="D1581" i="1"/>
  <c r="C1581" i="1"/>
  <c r="G1580" i="1"/>
  <c r="D1580" i="1"/>
  <c r="C1580" i="1"/>
  <c r="J1580" i="1" s="1"/>
  <c r="D1579" i="1"/>
  <c r="C1579" i="1"/>
  <c r="G1578" i="1"/>
  <c r="D1578" i="1"/>
  <c r="C1578" i="1"/>
  <c r="J1578" i="1" s="1"/>
  <c r="G1577" i="1"/>
  <c r="D1577" i="1"/>
  <c r="C1577" i="1"/>
  <c r="H1577" i="1" s="1"/>
  <c r="D1576" i="1"/>
  <c r="C1576" i="1"/>
  <c r="G1575" i="1"/>
  <c r="D1575" i="1"/>
  <c r="C1575" i="1"/>
  <c r="J1575" i="1" s="1"/>
  <c r="D1574" i="1"/>
  <c r="C1574" i="1"/>
  <c r="G1573" i="1"/>
  <c r="D1573" i="1"/>
  <c r="C1573" i="1"/>
  <c r="J1573" i="1" s="1"/>
  <c r="G1572" i="1"/>
  <c r="D1572" i="1"/>
  <c r="C1572" i="1"/>
  <c r="H1572" i="1" s="1"/>
  <c r="G1571" i="1"/>
  <c r="D1571" i="1"/>
  <c r="C1571" i="1"/>
  <c r="H1571" i="1" s="1"/>
  <c r="D1570" i="1"/>
  <c r="C1570" i="1"/>
  <c r="G1569" i="1"/>
  <c r="D1569" i="1"/>
  <c r="C1569" i="1"/>
  <c r="J1569" i="1" s="1"/>
  <c r="D1568" i="1"/>
  <c r="C1568" i="1"/>
  <c r="G1567" i="1"/>
  <c r="D1567" i="1"/>
  <c r="C1567" i="1"/>
  <c r="J1567" i="1" s="1"/>
  <c r="D1566" i="1"/>
  <c r="C1566" i="1"/>
  <c r="G1565" i="1"/>
  <c r="D1565" i="1"/>
  <c r="C1565" i="1"/>
  <c r="J1565" i="1" s="1"/>
  <c r="D1564" i="1"/>
  <c r="C1564" i="1"/>
  <c r="D1563" i="1"/>
  <c r="C1563" i="1"/>
  <c r="G1562" i="1"/>
  <c r="D1562" i="1"/>
  <c r="C1562" i="1"/>
  <c r="J1562" i="1" s="1"/>
  <c r="D1561" i="1"/>
  <c r="C1561" i="1"/>
  <c r="G1560" i="1"/>
  <c r="D1560" i="1"/>
  <c r="C1560" i="1"/>
  <c r="J1560" i="1" s="1"/>
  <c r="D1559" i="1"/>
  <c r="C1559" i="1"/>
  <c r="G1558" i="1"/>
  <c r="D1558" i="1"/>
  <c r="C1558" i="1"/>
  <c r="J1558" i="1" s="1"/>
  <c r="D1557" i="1"/>
  <c r="C1557" i="1"/>
  <c r="D1556" i="1"/>
  <c r="C1556" i="1"/>
  <c r="D1555" i="1"/>
  <c r="C1555" i="1"/>
  <c r="G1554" i="1"/>
  <c r="D1554" i="1"/>
  <c r="C1554" i="1"/>
  <c r="J1554" i="1" s="1"/>
  <c r="D1553" i="1"/>
  <c r="C1553" i="1"/>
  <c r="G1552" i="1"/>
  <c r="D1552" i="1"/>
  <c r="C1552" i="1"/>
  <c r="J1552" i="1" s="1"/>
  <c r="D1551" i="1"/>
  <c r="C1551" i="1"/>
  <c r="G1550" i="1"/>
  <c r="D1550" i="1"/>
  <c r="C1550" i="1"/>
  <c r="J1550" i="1" s="1"/>
  <c r="D1549" i="1"/>
  <c r="C1549" i="1"/>
  <c r="G1548" i="1"/>
  <c r="D1548" i="1"/>
  <c r="C1548" i="1"/>
  <c r="J1548" i="1" s="1"/>
  <c r="H1547" i="1"/>
  <c r="D1547" i="1"/>
  <c r="G1547" i="1" s="1"/>
  <c r="C1547" i="1"/>
  <c r="J1547" i="1" s="1"/>
  <c r="D1546" i="1"/>
  <c r="H1546" i="1" s="1"/>
  <c r="C1546" i="1"/>
  <c r="G1546" i="1" s="1"/>
  <c r="I1546" i="1" s="1"/>
  <c r="H1545" i="1"/>
  <c r="D1545" i="1"/>
  <c r="J1545" i="1" s="1"/>
  <c r="C1545" i="1"/>
  <c r="G1545" i="1" s="1"/>
  <c r="D1544" i="1"/>
  <c r="C1544" i="1"/>
  <c r="H1543" i="1"/>
  <c r="D1543" i="1"/>
  <c r="J1543" i="1" s="1"/>
  <c r="C1543" i="1"/>
  <c r="G1543" i="1" s="1"/>
  <c r="I1543" i="1" s="1"/>
  <c r="D1542" i="1"/>
  <c r="C1542" i="1"/>
  <c r="H1541" i="1"/>
  <c r="D1541" i="1"/>
  <c r="J1541" i="1" s="1"/>
  <c r="C1541" i="1"/>
  <c r="G1541" i="1" s="1"/>
  <c r="D1540" i="1"/>
  <c r="H1536" i="1"/>
  <c r="D1536" i="1"/>
  <c r="C1536" i="1"/>
  <c r="G1536" i="1" s="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H1525" i="1"/>
  <c r="D1525" i="1"/>
  <c r="G1525" i="1" s="1"/>
  <c r="C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D1518" i="1"/>
  <c r="G1518" i="1" s="1"/>
  <c r="C1518" i="1"/>
  <c r="H1517" i="1"/>
  <c r="D1517" i="1"/>
  <c r="G1517" i="1" s="1"/>
  <c r="C1517" i="1"/>
  <c r="H1516" i="1"/>
  <c r="D1516" i="1"/>
  <c r="G1516" i="1" s="1"/>
  <c r="C1516" i="1"/>
  <c r="H1515" i="1"/>
  <c r="D1515" i="1"/>
  <c r="G1515" i="1" s="1"/>
  <c r="C1515" i="1"/>
  <c r="H1514" i="1"/>
  <c r="D1514" i="1"/>
  <c r="G1514" i="1" s="1"/>
  <c r="C1514" i="1"/>
  <c r="H1513" i="1"/>
  <c r="D1513" i="1"/>
  <c r="G1513" i="1" s="1"/>
  <c r="C1513" i="1"/>
  <c r="H1512" i="1"/>
  <c r="D1512" i="1"/>
  <c r="G1512" i="1" s="1"/>
  <c r="C1512" i="1"/>
  <c r="H1511" i="1"/>
  <c r="D1511" i="1"/>
  <c r="G1511" i="1" s="1"/>
  <c r="C1511" i="1"/>
  <c r="C1510" i="1"/>
  <c r="H1509" i="1"/>
  <c r="D1509" i="1"/>
  <c r="G1509" i="1" s="1"/>
  <c r="C1509" i="1"/>
  <c r="H1508" i="1"/>
  <c r="D1508" i="1"/>
  <c r="G1508" i="1" s="1"/>
  <c r="C1508" i="1"/>
  <c r="H1507" i="1"/>
  <c r="D1507" i="1"/>
  <c r="G1507" i="1" s="1"/>
  <c r="C1507" i="1"/>
  <c r="H1506" i="1"/>
  <c r="D1506" i="1"/>
  <c r="G1506" i="1" s="1"/>
  <c r="C1506" i="1"/>
  <c r="D1505" i="1"/>
  <c r="G1505" i="1" s="1"/>
  <c r="C1505" i="1"/>
  <c r="H1504" i="1"/>
  <c r="D1504" i="1"/>
  <c r="G1504" i="1" s="1"/>
  <c r="C1504" i="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D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D1485" i="1"/>
  <c r="D1484" i="1"/>
  <c r="G1484" i="1" s="1"/>
  <c r="C1484" i="1"/>
  <c r="H1483" i="1"/>
  <c r="D1483" i="1"/>
  <c r="G1483" i="1" s="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G1362" i="1"/>
  <c r="D1362" i="1"/>
  <c r="H1362" i="1" s="1"/>
  <c r="C1362" i="1"/>
  <c r="D1361" i="1"/>
  <c r="H1361" i="1" s="1"/>
  <c r="C1361" i="1"/>
  <c r="G1360" i="1"/>
  <c r="D1360" i="1"/>
  <c r="H1360" i="1" s="1"/>
  <c r="C1360" i="1"/>
  <c r="D1359" i="1"/>
  <c r="C1359" i="1"/>
  <c r="G1358" i="1"/>
  <c r="D1358" i="1"/>
  <c r="H1358" i="1" s="1"/>
  <c r="C1358" i="1"/>
  <c r="D1357" i="1"/>
  <c r="H1357" i="1" s="1"/>
  <c r="C1357" i="1"/>
  <c r="G1356" i="1"/>
  <c r="D1356" i="1"/>
  <c r="H1356" i="1" s="1"/>
  <c r="C1356" i="1"/>
  <c r="D1355" i="1"/>
  <c r="C1355" i="1"/>
  <c r="G1354" i="1"/>
  <c r="D1354" i="1"/>
  <c r="H1354" i="1" s="1"/>
  <c r="C1354" i="1"/>
  <c r="D1353" i="1"/>
  <c r="H1353" i="1" s="1"/>
  <c r="C1353" i="1"/>
  <c r="G1352" i="1"/>
  <c r="D1352" i="1"/>
  <c r="H1352" i="1" s="1"/>
  <c r="C1352" i="1"/>
  <c r="D1351" i="1"/>
  <c r="C1351" i="1"/>
  <c r="G1350" i="1"/>
  <c r="D1350" i="1"/>
  <c r="H1350" i="1" s="1"/>
  <c r="C1350" i="1"/>
  <c r="D1349" i="1"/>
  <c r="H1349" i="1" s="1"/>
  <c r="C1349" i="1"/>
  <c r="G1348" i="1"/>
  <c r="D1348" i="1"/>
  <c r="H1348" i="1" s="1"/>
  <c r="C1348" i="1"/>
  <c r="D1347" i="1"/>
  <c r="C1347" i="1"/>
  <c r="G1346" i="1"/>
  <c r="D1346" i="1"/>
  <c r="H1346" i="1" s="1"/>
  <c r="C1346" i="1"/>
  <c r="D1345" i="1"/>
  <c r="H1345" i="1" s="1"/>
  <c r="C1345" i="1"/>
  <c r="G1344" i="1"/>
  <c r="D1344" i="1"/>
  <c r="H1344" i="1" s="1"/>
  <c r="C1344" i="1"/>
  <c r="D1343" i="1"/>
  <c r="C1343" i="1"/>
  <c r="G1342" i="1"/>
  <c r="D1342" i="1"/>
  <c r="H1342" i="1" s="1"/>
  <c r="C1342" i="1"/>
  <c r="D1341" i="1"/>
  <c r="H1341" i="1" s="1"/>
  <c r="C1341" i="1"/>
  <c r="G1340" i="1"/>
  <c r="D1340" i="1"/>
  <c r="H1340" i="1" s="1"/>
  <c r="C1340" i="1"/>
  <c r="D1339" i="1"/>
  <c r="C1339" i="1"/>
  <c r="G1338" i="1"/>
  <c r="D1338" i="1"/>
  <c r="H1338" i="1" s="1"/>
  <c r="C1338"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G1309" i="1"/>
  <c r="D1309" i="1"/>
  <c r="H1309" i="1" s="1"/>
  <c r="C1309" i="1"/>
  <c r="D1308" i="1"/>
  <c r="H1308" i="1" s="1"/>
  <c r="C1308" i="1"/>
  <c r="H1307" i="1"/>
  <c r="G1307" i="1"/>
  <c r="D1307" i="1"/>
  <c r="C1307" i="1"/>
  <c r="D1306" i="1"/>
  <c r="G1306" i="1" s="1"/>
  <c r="C1306" i="1"/>
  <c r="D1305" i="1"/>
  <c r="H1305" i="1" s="1"/>
  <c r="C1305" i="1"/>
  <c r="H1304" i="1"/>
  <c r="G1304" i="1"/>
  <c r="D1304" i="1"/>
  <c r="C1304" i="1"/>
  <c r="D1303" i="1"/>
  <c r="H1303" i="1" s="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D1256" i="1"/>
  <c r="C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G949" i="1"/>
  <c r="D949" i="1"/>
  <c r="C949" i="1"/>
  <c r="H949" i="1" s="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D648" i="1"/>
  <c r="H648" i="1" s="1"/>
  <c r="C648" i="1"/>
  <c r="D647" i="1"/>
  <c r="H647" i="1" s="1"/>
  <c r="C647" i="1"/>
  <c r="D646" i="1"/>
  <c r="G646" i="1" s="1"/>
  <c r="C646" i="1"/>
  <c r="H645" i="1"/>
  <c r="G645" i="1"/>
  <c r="D645" i="1"/>
  <c r="C645" i="1"/>
  <c r="C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G423" i="1" s="1"/>
  <c r="C423" i="1"/>
  <c r="C422" i="1"/>
  <c r="D421" i="1"/>
  <c r="G421" i="1" s="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D361" i="1"/>
  <c r="G361" i="1" s="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D195" i="1"/>
  <c r="H195" i="1" s="1"/>
  <c r="C195" i="1"/>
  <c r="D194" i="1"/>
  <c r="G194" i="1" s="1"/>
  <c r="C194" i="1"/>
  <c r="D193" i="1"/>
  <c r="H193" i="1" s="1"/>
  <c r="C193"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G181" i="1" s="1"/>
  <c r="C181" i="1"/>
  <c r="H180" i="1"/>
  <c r="G180" i="1"/>
  <c r="D180" i="1"/>
  <c r="C180" i="1"/>
  <c r="D179" i="1"/>
  <c r="G179" i="1" s="1"/>
  <c r="C179" i="1"/>
  <c r="H178" i="1"/>
  <c r="G178" i="1"/>
  <c r="D178" i="1"/>
  <c r="C178" i="1"/>
  <c r="D177" i="1"/>
  <c r="H177" i="1" s="1"/>
  <c r="C177" i="1"/>
  <c r="D176" i="1"/>
  <c r="H176" i="1" s="1"/>
  <c r="C176" i="1"/>
  <c r="D175" i="1"/>
  <c r="H175" i="1" s="1"/>
  <c r="C175" i="1"/>
  <c r="C174" i="1"/>
  <c r="H173" i="1"/>
  <c r="G173" i="1"/>
  <c r="D173" i="1"/>
  <c r="C173" i="1"/>
  <c r="H172" i="1"/>
  <c r="G172" i="1"/>
  <c r="D172" i="1"/>
  <c r="C172" i="1"/>
  <c r="D171" i="1"/>
  <c r="H171" i="1" s="1"/>
  <c r="C171" i="1"/>
  <c r="H170" i="1"/>
  <c r="G170" i="1"/>
  <c r="D170" i="1"/>
  <c r="C170" i="1"/>
  <c r="D169" i="1"/>
  <c r="H169" i="1" s="1"/>
  <c r="C169" i="1"/>
  <c r="H168" i="1"/>
  <c r="G168" i="1"/>
  <c r="D168" i="1"/>
  <c r="C168" i="1"/>
  <c r="D167" i="1"/>
  <c r="H167" i="1" s="1"/>
  <c r="C167" i="1"/>
  <c r="D166" i="1"/>
  <c r="H166" i="1" s="1"/>
  <c r="C166" i="1"/>
  <c r="H165" i="1"/>
  <c r="G165" i="1"/>
  <c r="D165" i="1"/>
  <c r="C165" i="1"/>
  <c r="H164" i="1"/>
  <c r="G164" i="1"/>
  <c r="D164" i="1"/>
  <c r="C164" i="1"/>
  <c r="D163" i="1"/>
  <c r="H163" i="1" s="1"/>
  <c r="C163" i="1"/>
  <c r="H162" i="1"/>
  <c r="G162" i="1"/>
  <c r="D162" i="1"/>
  <c r="C162" i="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D87" i="1"/>
  <c r="G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06" i="1" l="1"/>
  <c r="G1308" i="1"/>
  <c r="E317" i="9"/>
  <c r="B317" i="9" s="1"/>
  <c r="G1305" i="1"/>
  <c r="G1303" i="1"/>
  <c r="G1311" i="1"/>
  <c r="E307" i="9"/>
  <c r="B307" i="9" s="1"/>
  <c r="G1503" i="1"/>
  <c r="H1503" i="1"/>
  <c r="H1505" i="1"/>
  <c r="F107" i="6"/>
  <c r="H1681" i="1"/>
  <c r="G1613" i="1"/>
  <c r="G1602" i="1"/>
  <c r="H1602" i="1"/>
  <c r="H1605" i="1"/>
  <c r="G1587" i="1"/>
  <c r="G1585" i="1"/>
  <c r="D6" i="8"/>
  <c r="C1583" i="1" s="1"/>
  <c r="D5" i="7"/>
  <c r="G346" i="9" s="1"/>
  <c r="E346" i="9" s="1"/>
  <c r="C1539" i="1"/>
  <c r="H1540" i="1"/>
  <c r="C1540" i="1"/>
  <c r="E5" i="7"/>
  <c r="D1539" i="1"/>
  <c r="H1539" i="1" s="1"/>
  <c r="G1539" i="1"/>
  <c r="G1540" i="1"/>
  <c r="E255" i="5"/>
  <c r="D1259" i="1" s="1"/>
  <c r="H1259" i="1" s="1"/>
  <c r="F256" i="5"/>
  <c r="E303" i="9"/>
  <c r="B303" i="9" s="1"/>
  <c r="D1087" i="1"/>
  <c r="G1087" i="1" s="1"/>
  <c r="F19" i="5"/>
  <c r="F45" i="5"/>
  <c r="F35" i="5"/>
  <c r="F239" i="9"/>
  <c r="B239" i="9" s="1"/>
  <c r="B296" i="9"/>
  <c r="E26" i="9"/>
  <c r="B26" i="9" s="1"/>
  <c r="G648" i="1"/>
  <c r="H646" i="1"/>
  <c r="G647" i="1"/>
  <c r="G649" i="1"/>
  <c r="H649" i="1"/>
  <c r="F656" i="4"/>
  <c r="G635" i="1"/>
  <c r="H423" i="1"/>
  <c r="G416" i="1"/>
  <c r="G414" i="1"/>
  <c r="H421" i="1"/>
  <c r="E373" i="4"/>
  <c r="D368" i="1" s="1"/>
  <c r="D374" i="1"/>
  <c r="G298" i="1"/>
  <c r="D422" i="1"/>
  <c r="G197" i="1"/>
  <c r="G195" i="1"/>
  <c r="H194" i="1"/>
  <c r="F243" i="9"/>
  <c r="B243" i="9" s="1"/>
  <c r="B56" i="9"/>
  <c r="G193" i="1"/>
  <c r="H190" i="1"/>
  <c r="H192" i="1"/>
  <c r="G183" i="1"/>
  <c r="G182" i="1"/>
  <c r="H181" i="1"/>
  <c r="E52" i="9"/>
  <c r="B52" i="9" s="1"/>
  <c r="H179" i="1"/>
  <c r="G177" i="1"/>
  <c r="G176" i="1"/>
  <c r="G174" i="1"/>
  <c r="G175" i="1"/>
  <c r="G171" i="1"/>
  <c r="G169" i="1"/>
  <c r="G166" i="1"/>
  <c r="G167" i="1"/>
  <c r="E164" i="4"/>
  <c r="D160" i="1" s="1"/>
  <c r="D161" i="1"/>
  <c r="H161" i="1" s="1"/>
  <c r="G161" i="1"/>
  <c r="G163" i="1"/>
  <c r="G156" i="1"/>
  <c r="G158" i="1"/>
  <c r="E153" i="4"/>
  <c r="F153" i="4" s="1"/>
  <c r="B237" i="9"/>
  <c r="D150" i="1"/>
  <c r="F154" i="4"/>
  <c r="G102" i="1"/>
  <c r="H102" i="1"/>
  <c r="G108" i="1"/>
  <c r="H108" i="1"/>
  <c r="F236" i="9"/>
  <c r="B236" i="9" s="1"/>
  <c r="G89" i="1"/>
  <c r="E6" i="4"/>
  <c r="D2" i="1" s="1"/>
  <c r="H87" i="1"/>
  <c r="F232" i="9"/>
  <c r="B232" i="9" s="1"/>
  <c r="G79" i="1"/>
  <c r="G81" i="1"/>
  <c r="H952" i="1"/>
  <c r="G952" i="1"/>
  <c r="H956" i="1"/>
  <c r="G956" i="1"/>
  <c r="H958" i="1"/>
  <c r="G958" i="1"/>
  <c r="H960" i="1"/>
  <c r="G960" i="1"/>
  <c r="H964" i="1"/>
  <c r="G964" i="1"/>
  <c r="H968" i="1"/>
  <c r="G968" i="1"/>
  <c r="H972" i="1"/>
  <c r="G972" i="1"/>
  <c r="H974" i="1"/>
  <c r="G974" i="1"/>
  <c r="H978" i="1"/>
  <c r="G978" i="1"/>
  <c r="H982" i="1"/>
  <c r="G982" i="1"/>
  <c r="H984" i="1"/>
  <c r="G984" i="1"/>
  <c r="H988" i="1"/>
  <c r="G988" i="1"/>
  <c r="H992" i="1"/>
  <c r="G992" i="1"/>
  <c r="H996" i="1"/>
  <c r="G996" i="1"/>
  <c r="H1002" i="1"/>
  <c r="G1002" i="1"/>
  <c r="H1006" i="1"/>
  <c r="G1006" i="1"/>
  <c r="H1010" i="1"/>
  <c r="G1010" i="1"/>
  <c r="H1097" i="1"/>
  <c r="G1097" i="1"/>
  <c r="H1101" i="1"/>
  <c r="G1101" i="1"/>
  <c r="H1105" i="1"/>
  <c r="G1105" i="1"/>
  <c r="H1109" i="1"/>
  <c r="G1109" i="1"/>
  <c r="H1113" i="1"/>
  <c r="G1113" i="1"/>
  <c r="H1117" i="1"/>
  <c r="G1117" i="1"/>
  <c r="H1121" i="1"/>
  <c r="G1121" i="1"/>
  <c r="H1125" i="1"/>
  <c r="G1125" i="1"/>
  <c r="H1129" i="1"/>
  <c r="G1129" i="1"/>
  <c r="H1133" i="1"/>
  <c r="G1133" i="1"/>
  <c r="H1137" i="1"/>
  <c r="G1137" i="1"/>
  <c r="H1139" i="1"/>
  <c r="G1139" i="1"/>
  <c r="H1143" i="1"/>
  <c r="G1143" i="1"/>
  <c r="H1147" i="1"/>
  <c r="G1147" i="1"/>
  <c r="H1151" i="1"/>
  <c r="G1151" i="1"/>
  <c r="H1155" i="1"/>
  <c r="G1155" i="1"/>
  <c r="H1159" i="1"/>
  <c r="G1159" i="1"/>
  <c r="H1163" i="1"/>
  <c r="G1163" i="1"/>
  <c r="H1167" i="1"/>
  <c r="G1167" i="1"/>
  <c r="H1171" i="1"/>
  <c r="G1171" i="1"/>
  <c r="H1175" i="1"/>
  <c r="G1175" i="1"/>
  <c r="H1179" i="1"/>
  <c r="G1179" i="1"/>
  <c r="H1184" i="1"/>
  <c r="G1184" i="1"/>
  <c r="H1188" i="1"/>
  <c r="G1188" i="1"/>
  <c r="H1192" i="1"/>
  <c r="G1192" i="1"/>
  <c r="H1196" i="1"/>
  <c r="G1196" i="1"/>
  <c r="H1200" i="1"/>
  <c r="G1200" i="1"/>
  <c r="H1204" i="1"/>
  <c r="G1204" i="1"/>
  <c r="H1208" i="1"/>
  <c r="G1208" i="1"/>
  <c r="H1212" i="1"/>
  <c r="G1212" i="1"/>
  <c r="H1258" i="1"/>
  <c r="G1258" i="1"/>
  <c r="H1262" i="1"/>
  <c r="G1262" i="1"/>
  <c r="H1268" i="1"/>
  <c r="G1268" i="1"/>
  <c r="H1272" i="1"/>
  <c r="G1272" i="1"/>
  <c r="H1339" i="1"/>
  <c r="G1339" i="1"/>
  <c r="H1347" i="1"/>
  <c r="G1347" i="1"/>
  <c r="H1355" i="1"/>
  <c r="G1355"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7" i="1"/>
  <c r="G1077" i="1"/>
  <c r="H1079" i="1"/>
  <c r="G1079" i="1"/>
  <c r="H1081" i="1"/>
  <c r="G1081" i="1"/>
  <c r="H1083" i="1"/>
  <c r="G1083" i="1"/>
  <c r="H1085" i="1"/>
  <c r="G1085" i="1"/>
  <c r="H1087" i="1"/>
  <c r="H1089" i="1"/>
  <c r="G1089" i="1"/>
  <c r="H1091" i="1"/>
  <c r="G1091" i="1"/>
  <c r="H1093" i="1"/>
  <c r="G1093" i="1"/>
  <c r="H1568" i="1"/>
  <c r="G1568" i="1"/>
  <c r="J1568" i="1"/>
  <c r="H950" i="1"/>
  <c r="G950" i="1"/>
  <c r="H954" i="1"/>
  <c r="G954" i="1"/>
  <c r="H962" i="1"/>
  <c r="G962" i="1"/>
  <c r="H966" i="1"/>
  <c r="G966" i="1"/>
  <c r="H970" i="1"/>
  <c r="G970" i="1"/>
  <c r="H976" i="1"/>
  <c r="G976" i="1"/>
  <c r="H980" i="1"/>
  <c r="G980" i="1"/>
  <c r="H986" i="1"/>
  <c r="G986" i="1"/>
  <c r="H990" i="1"/>
  <c r="G990" i="1"/>
  <c r="H994" i="1"/>
  <c r="G994" i="1"/>
  <c r="H998" i="1"/>
  <c r="G998" i="1"/>
  <c r="H1000" i="1"/>
  <c r="G1000" i="1"/>
  <c r="H1004" i="1"/>
  <c r="G1004" i="1"/>
  <c r="H1008" i="1"/>
  <c r="G1008" i="1"/>
  <c r="H1013" i="1"/>
  <c r="G1013" i="1"/>
  <c r="H1015" i="1"/>
  <c r="G1015" i="1"/>
  <c r="H1095" i="1"/>
  <c r="G1095" i="1"/>
  <c r="H1099" i="1"/>
  <c r="G1099" i="1"/>
  <c r="H1103" i="1"/>
  <c r="G1103" i="1"/>
  <c r="H1107" i="1"/>
  <c r="G1107" i="1"/>
  <c r="H1111" i="1"/>
  <c r="G1111" i="1"/>
  <c r="H1115" i="1"/>
  <c r="G1115" i="1"/>
  <c r="H1119" i="1"/>
  <c r="G1119" i="1"/>
  <c r="H1123" i="1"/>
  <c r="G1123" i="1"/>
  <c r="H1127" i="1"/>
  <c r="G1127" i="1"/>
  <c r="H1131" i="1"/>
  <c r="G1131" i="1"/>
  <c r="H1135" i="1"/>
  <c r="G1135" i="1"/>
  <c r="H1141" i="1"/>
  <c r="G1141" i="1"/>
  <c r="H1145" i="1"/>
  <c r="G1145" i="1"/>
  <c r="H1149" i="1"/>
  <c r="G1149" i="1"/>
  <c r="H1153" i="1"/>
  <c r="G1153" i="1"/>
  <c r="H1157" i="1"/>
  <c r="G1157" i="1"/>
  <c r="H1161" i="1"/>
  <c r="G1161" i="1"/>
  <c r="H1165" i="1"/>
  <c r="G1165" i="1"/>
  <c r="H1169" i="1"/>
  <c r="G1169" i="1"/>
  <c r="H1173" i="1"/>
  <c r="G1173" i="1"/>
  <c r="H1177" i="1"/>
  <c r="G1177" i="1"/>
  <c r="H1182" i="1"/>
  <c r="G1182" i="1"/>
  <c r="H1186" i="1"/>
  <c r="G1186" i="1"/>
  <c r="H1190" i="1"/>
  <c r="G1190" i="1"/>
  <c r="H1194" i="1"/>
  <c r="G1194" i="1"/>
  <c r="H1198" i="1"/>
  <c r="G1198" i="1"/>
  <c r="H1202" i="1"/>
  <c r="G1202" i="1"/>
  <c r="H1206" i="1"/>
  <c r="G1206" i="1"/>
  <c r="H1210" i="1"/>
  <c r="G1210" i="1"/>
  <c r="H1256" i="1"/>
  <c r="G1256" i="1"/>
  <c r="H1260" i="1"/>
  <c r="G1260" i="1"/>
  <c r="H1264" i="1"/>
  <c r="G1264" i="1"/>
  <c r="H1266" i="1"/>
  <c r="G1266" i="1"/>
  <c r="H1270" i="1"/>
  <c r="G1270" i="1"/>
  <c r="H1274" i="1"/>
  <c r="G1274" i="1"/>
  <c r="H1276" i="1"/>
  <c r="G1276" i="1"/>
  <c r="H1363" i="1"/>
  <c r="G1363"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57" i="1"/>
  <c r="G1257" i="1"/>
  <c r="H1261" i="1"/>
  <c r="G1261" i="1"/>
  <c r="H1263" i="1"/>
  <c r="G1263" i="1"/>
  <c r="H1265" i="1"/>
  <c r="G1265" i="1"/>
  <c r="H1267" i="1"/>
  <c r="G1267" i="1"/>
  <c r="H1269" i="1"/>
  <c r="G1269" i="1"/>
  <c r="H1271" i="1"/>
  <c r="G1271" i="1"/>
  <c r="H1273" i="1"/>
  <c r="G1273" i="1"/>
  <c r="H1275" i="1"/>
  <c r="G1275" i="1"/>
  <c r="H1277" i="1"/>
  <c r="G1277" i="1"/>
  <c r="H1343" i="1"/>
  <c r="G1343" i="1"/>
  <c r="H1351" i="1"/>
  <c r="G1351" i="1"/>
  <c r="H1359" i="1"/>
  <c r="G1359"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6" i="1"/>
  <c r="G1076" i="1"/>
  <c r="H1078" i="1"/>
  <c r="G1078" i="1"/>
  <c r="H1080" i="1"/>
  <c r="G1080" i="1"/>
  <c r="H1082" i="1"/>
  <c r="G1082" i="1"/>
  <c r="H1084" i="1"/>
  <c r="G1084" i="1"/>
  <c r="H1086" i="1"/>
  <c r="G1086" i="1"/>
  <c r="H1088" i="1"/>
  <c r="G1088" i="1"/>
  <c r="H1090" i="1"/>
  <c r="G1090" i="1"/>
  <c r="H1092" i="1"/>
  <c r="G1092"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551" i="1"/>
  <c r="G1551" i="1"/>
  <c r="I1551" i="1" s="1"/>
  <c r="J1551"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564" i="1"/>
  <c r="G1564" i="1"/>
  <c r="I1564" i="1" s="1"/>
  <c r="J1564"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G1482" i="1"/>
  <c r="H1482" i="1"/>
  <c r="H1544" i="1"/>
  <c r="J1544" i="1"/>
  <c r="H1561" i="1"/>
  <c r="G1561" i="1"/>
  <c r="I1561" i="1" s="1"/>
  <c r="J1561" i="1"/>
  <c r="I1578" i="1"/>
  <c r="H1659" i="1"/>
  <c r="G1659" i="1"/>
  <c r="H1664" i="1"/>
  <c r="G1664" i="1"/>
  <c r="G1686" i="1"/>
  <c r="H1686" i="1"/>
  <c r="D7" i="5"/>
  <c r="F136" i="5"/>
  <c r="D135" i="5"/>
  <c r="G1337" i="1"/>
  <c r="G1341" i="1"/>
  <c r="G1345" i="1"/>
  <c r="G1349" i="1"/>
  <c r="G1353" i="1"/>
  <c r="G1357" i="1"/>
  <c r="G1361"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555" i="1"/>
  <c r="G1555" i="1"/>
  <c r="H1557" i="1"/>
  <c r="G1557" i="1"/>
  <c r="J1557" i="1"/>
  <c r="H1576" i="1"/>
  <c r="G1576" i="1"/>
  <c r="I1576" i="1" s="1"/>
  <c r="J1576" i="1"/>
  <c r="I1562" i="1"/>
  <c r="I1573" i="1"/>
  <c r="H1579" i="1"/>
  <c r="G1579" i="1"/>
  <c r="J1579" i="1"/>
  <c r="G1654" i="1"/>
  <c r="H1654" i="1"/>
  <c r="H1667" i="1"/>
  <c r="G1667" i="1"/>
  <c r="H1672" i="1"/>
  <c r="G1672" i="1"/>
  <c r="H1675" i="1"/>
  <c r="G1675" i="1"/>
  <c r="H1680" i="1"/>
  <c r="G1680" i="1"/>
  <c r="F203" i="4"/>
  <c r="D202" i="4"/>
  <c r="D361" i="4"/>
  <c r="F366" i="4"/>
  <c r="F374" i="4"/>
  <c r="D373" i="4"/>
  <c r="F431" i="4"/>
  <c r="F467" i="4"/>
  <c r="D466" i="4"/>
  <c r="F99" i="6"/>
  <c r="D89" i="6"/>
  <c r="C1495" i="1"/>
  <c r="I1541" i="1"/>
  <c r="H1542" i="1"/>
  <c r="G1542" i="1"/>
  <c r="I1545" i="1"/>
  <c r="H1549" i="1"/>
  <c r="G1549" i="1"/>
  <c r="I1549" i="1" s="1"/>
  <c r="J1549" i="1"/>
  <c r="H1553" i="1"/>
  <c r="G1553" i="1"/>
  <c r="I1553" i="1" s="1"/>
  <c r="J1553" i="1"/>
  <c r="H1556" i="1"/>
  <c r="G1556" i="1"/>
  <c r="H1559" i="1"/>
  <c r="G1559" i="1"/>
  <c r="I1559" i="1" s="1"/>
  <c r="J1559" i="1"/>
  <c r="H1563" i="1"/>
  <c r="G1563" i="1"/>
  <c r="H1566" i="1"/>
  <c r="G1566" i="1"/>
  <c r="J1566" i="1"/>
  <c r="H1570" i="1"/>
  <c r="G1570" i="1"/>
  <c r="I1570" i="1" s="1"/>
  <c r="J1570" i="1"/>
  <c r="H1574" i="1"/>
  <c r="G1574" i="1"/>
  <c r="I1574" i="1" s="1"/>
  <c r="J1574" i="1"/>
  <c r="H1584" i="1"/>
  <c r="G1584" i="1"/>
  <c r="H1588" i="1"/>
  <c r="G1588" i="1"/>
  <c r="H1592" i="1"/>
  <c r="G1592" i="1"/>
  <c r="H1596" i="1"/>
  <c r="G1596" i="1"/>
  <c r="H1600" i="1"/>
  <c r="G1600" i="1"/>
  <c r="H1604" i="1"/>
  <c r="G1604" i="1"/>
  <c r="H1608" i="1"/>
  <c r="G1608" i="1"/>
  <c r="H1612" i="1"/>
  <c r="G1612" i="1"/>
  <c r="H1616" i="1"/>
  <c r="G1616" i="1"/>
  <c r="H1620" i="1"/>
  <c r="G1620" i="1"/>
  <c r="H1636" i="1"/>
  <c r="G1636" i="1"/>
  <c r="H1640" i="1"/>
  <c r="G1640" i="1"/>
  <c r="H1644" i="1"/>
  <c r="G1644" i="1"/>
  <c r="H1648" i="1"/>
  <c r="G1648" i="1"/>
  <c r="G1662" i="1"/>
  <c r="H1662" i="1"/>
  <c r="H1683" i="1"/>
  <c r="G1683" i="1"/>
  <c r="I27" i="3"/>
  <c r="F43" i="6"/>
  <c r="D35" i="6"/>
  <c r="I30" i="3"/>
  <c r="D1510" i="1"/>
  <c r="G1674" i="1"/>
  <c r="H1674" i="1"/>
  <c r="H1484" i="1"/>
  <c r="J1542" i="1"/>
  <c r="G1544" i="1"/>
  <c r="J1546" i="1"/>
  <c r="I1575" i="1"/>
  <c r="H1581" i="1"/>
  <c r="G1581" i="1"/>
  <c r="I1581" i="1" s="1"/>
  <c r="J1581" i="1"/>
  <c r="H1624" i="1"/>
  <c r="G1624" i="1"/>
  <c r="H1632" i="1"/>
  <c r="G1632" i="1"/>
  <c r="H1651" i="1"/>
  <c r="G1651" i="1"/>
  <c r="H1656" i="1"/>
  <c r="G1656" i="1"/>
  <c r="G1670" i="1"/>
  <c r="H1670" i="1"/>
  <c r="G1678" i="1"/>
  <c r="H1678" i="1"/>
  <c r="H33" i="3"/>
  <c r="C1538" i="1"/>
  <c r="H1548" i="1"/>
  <c r="I1548" i="1" s="1"/>
  <c r="H1550" i="1"/>
  <c r="I1550" i="1" s="1"/>
  <c r="H1552" i="1"/>
  <c r="I1552" i="1" s="1"/>
  <c r="H1554" i="1"/>
  <c r="I1554" i="1" s="1"/>
  <c r="H1558" i="1"/>
  <c r="I1558" i="1" s="1"/>
  <c r="H1560" i="1"/>
  <c r="I1560" i="1" s="1"/>
  <c r="H1562" i="1"/>
  <c r="H1565" i="1"/>
  <c r="I1565" i="1" s="1"/>
  <c r="H1567" i="1"/>
  <c r="I1567" i="1" s="1"/>
  <c r="H1569" i="1"/>
  <c r="I1569" i="1" s="1"/>
  <c r="H1573" i="1"/>
  <c r="H1575" i="1"/>
  <c r="H1578" i="1"/>
  <c r="H1580" i="1"/>
  <c r="I1580" i="1" s="1"/>
  <c r="F135" i="4"/>
  <c r="D134" i="4"/>
  <c r="F178" i="4"/>
  <c r="D164" i="4"/>
  <c r="F189" i="4"/>
  <c r="D221" i="4"/>
  <c r="D309" i="4"/>
  <c r="F314" i="4"/>
  <c r="F322" i="4"/>
  <c r="D321" i="4"/>
  <c r="D522" i="4"/>
  <c r="F529" i="4"/>
  <c r="F581" i="4"/>
  <c r="D571" i="4"/>
  <c r="F585" i="4"/>
  <c r="D584" i="4"/>
  <c r="G156" i="9"/>
  <c r="E156" i="9" s="1"/>
  <c r="B156" i="9" s="1"/>
  <c r="F607" i="4"/>
  <c r="F71" i="5"/>
  <c r="E70" i="5"/>
  <c r="F70" i="5" s="1"/>
  <c r="G315" i="9"/>
  <c r="G316" i="9"/>
  <c r="D147" i="5"/>
  <c r="F150" i="5"/>
  <c r="H336" i="9"/>
  <c r="F178" i="5"/>
  <c r="E177" i="5"/>
  <c r="D274" i="5"/>
  <c r="F277" i="5"/>
  <c r="D44" i="8"/>
  <c r="H179" i="9"/>
  <c r="F77" i="4"/>
  <c r="D49" i="4"/>
  <c r="D230" i="4"/>
  <c r="F237" i="4"/>
  <c r="E308" i="4"/>
  <c r="E647" i="4"/>
  <c r="D641" i="1" s="1"/>
  <c r="E431" i="4"/>
  <c r="F537" i="4"/>
  <c r="D536" i="4"/>
  <c r="E584" i="4"/>
  <c r="D578" i="1" s="1"/>
  <c r="E12" i="5"/>
  <c r="F12" i="5" s="1"/>
  <c r="G339" i="9"/>
  <c r="E339" i="9" s="1"/>
  <c r="B339" i="9" s="1"/>
  <c r="F219" i="5"/>
  <c r="D177" i="5"/>
  <c r="D141" i="6"/>
  <c r="F5" i="6"/>
  <c r="H27" i="3"/>
  <c r="H1650" i="1"/>
  <c r="G1655" i="1"/>
  <c r="H1658" i="1"/>
  <c r="G1663" i="1"/>
  <c r="H1666" i="1"/>
  <c r="G1671" i="1"/>
  <c r="G1679" i="1"/>
  <c r="H1682" i="1"/>
  <c r="D82" i="4"/>
  <c r="F91" i="4"/>
  <c r="F194" i="4"/>
  <c r="F263" i="4"/>
  <c r="D262" i="4"/>
  <c r="D648" i="4"/>
  <c r="E536" i="4"/>
  <c r="D597" i="4"/>
  <c r="D69" i="5"/>
  <c r="F252" i="5"/>
  <c r="E35" i="6"/>
  <c r="D51" i="8"/>
  <c r="F427" i="4"/>
  <c r="E314" i="9"/>
  <c r="B314" i="9" s="1"/>
  <c r="H316" i="9"/>
  <c r="H315" i="9"/>
  <c r="E336" i="9"/>
  <c r="B336" i="9" s="1"/>
  <c r="B36" i="9"/>
  <c r="B44" i="9"/>
  <c r="D7" i="4"/>
  <c r="H24" i="9"/>
  <c r="E337" i="9"/>
  <c r="B337" i="9" s="1"/>
  <c r="H310" i="9"/>
  <c r="G310" i="9"/>
  <c r="E310" i="9" s="1"/>
  <c r="B310" i="9" s="1"/>
  <c r="H309" i="9"/>
  <c r="M228" i="9"/>
  <c r="G309" i="9"/>
  <c r="E309" i="9" s="1"/>
  <c r="B309" i="9" s="1"/>
  <c r="H308" i="9"/>
  <c r="E308" i="9" s="1"/>
  <c r="B308" i="9" s="1"/>
  <c r="G302" i="9"/>
  <c r="E302" i="9" s="1"/>
  <c r="B302" i="9" s="1"/>
  <c r="G301" i="9"/>
  <c r="E301" i="9" s="1"/>
  <c r="B301" i="9" s="1"/>
  <c r="G300" i="9"/>
  <c r="E300" i="9" s="1"/>
  <c r="B300" i="9" s="1"/>
  <c r="G179" i="9"/>
  <c r="E179" i="9" s="1"/>
  <c r="B179" i="9" s="1"/>
  <c r="G178" i="9"/>
  <c r="E178" i="9" s="1"/>
  <c r="B178" i="9" s="1"/>
  <c r="G177" i="9"/>
  <c r="E177" i="9" s="1"/>
  <c r="B177" i="9" s="1"/>
  <c r="G176" i="9"/>
  <c r="E176" i="9" s="1"/>
  <c r="B176" i="9" s="1"/>
  <c r="G175" i="9"/>
  <c r="E175" i="9" s="1"/>
  <c r="B175"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L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4" i="9"/>
  <c r="E224" i="9" s="1"/>
  <c r="B224" i="9" s="1"/>
  <c r="G216" i="9"/>
  <c r="E216" i="9" s="1"/>
  <c r="B216" i="9" s="1"/>
  <c r="G226" i="9"/>
  <c r="E226" i="9" s="1"/>
  <c r="B226" i="9" s="1"/>
  <c r="G218" i="9"/>
  <c r="E218" i="9" s="1"/>
  <c r="B218" i="9" s="1"/>
  <c r="G180" i="9"/>
  <c r="E180" i="9" s="1"/>
  <c r="B180" i="9" s="1"/>
  <c r="G220" i="9"/>
  <c r="E220" i="9" s="1"/>
  <c r="B220" i="9" s="1"/>
  <c r="I10" i="9"/>
  <c r="B28" i="9"/>
  <c r="E66" i="9"/>
  <c r="B66" i="9" s="1"/>
  <c r="E78" i="9"/>
  <c r="B78" i="9" s="1"/>
  <c r="B96" i="9"/>
  <c r="B100" i="9"/>
  <c r="E102" i="9"/>
  <c r="B102" i="9" s="1"/>
  <c r="B108" i="9"/>
  <c r="B112" i="9"/>
  <c r="E126" i="9"/>
  <c r="B126" i="9" s="1"/>
  <c r="B132" i="9"/>
  <c r="E142" i="9"/>
  <c r="B142" i="9" s="1"/>
  <c r="D152" i="4"/>
  <c r="E88" i="5"/>
  <c r="D1093" i="1" s="1"/>
  <c r="F89" i="5"/>
  <c r="B68" i="9"/>
  <c r="E74" i="9"/>
  <c r="B74" i="9" s="1"/>
  <c r="B80" i="9"/>
  <c r="E86" i="9"/>
  <c r="B86" i="9" s="1"/>
  <c r="B92" i="9"/>
  <c r="E122" i="9"/>
  <c r="B122" i="9" s="1"/>
  <c r="B128" i="9"/>
  <c r="E138" i="9"/>
  <c r="B138" i="9" s="1"/>
  <c r="G222" i="9"/>
  <c r="E222" i="9" s="1"/>
  <c r="B222" i="9" s="1"/>
  <c r="B145" i="9"/>
  <c r="B149" i="9"/>
  <c r="B153" i="9"/>
  <c r="B164" i="9"/>
  <c r="B172" i="9"/>
  <c r="F298" i="9"/>
  <c r="B325" i="9"/>
  <c r="B333" i="9"/>
  <c r="B252" i="9"/>
  <c r="B256" i="9"/>
  <c r="B264" i="9"/>
  <c r="B268" i="9"/>
  <c r="B280" i="9"/>
  <c r="F286" i="9"/>
  <c r="B286" i="9" s="1"/>
  <c r="B292" i="9"/>
  <c r="B313" i="9"/>
  <c r="B321" i="9"/>
  <c r="B329" i="9"/>
  <c r="G1259" i="1" l="1"/>
  <c r="F255" i="5"/>
  <c r="E251" i="5"/>
  <c r="I25" i="3" s="1"/>
  <c r="H19" i="9"/>
  <c r="E19" i="9" s="1"/>
  <c r="B19" i="9" s="1"/>
  <c r="H1583" i="1"/>
  <c r="G1583" i="1"/>
  <c r="I33" i="3"/>
  <c r="D1538" i="1"/>
  <c r="E316" i="9"/>
  <c r="B316" i="9" s="1"/>
  <c r="F228" i="9"/>
  <c r="B228" i="9" s="1"/>
  <c r="H374" i="1"/>
  <c r="G374" i="1"/>
  <c r="E360" i="4"/>
  <c r="G422" i="1"/>
  <c r="H422" i="1"/>
  <c r="E152" i="4"/>
  <c r="I18" i="3" s="1"/>
  <c r="D149" i="1"/>
  <c r="G24" i="9"/>
  <c r="E24" i="9" s="1"/>
  <c r="H150" i="1"/>
  <c r="G150" i="1"/>
  <c r="H149" i="1"/>
  <c r="G149" i="1"/>
  <c r="I17" i="3"/>
  <c r="E422" i="4"/>
  <c r="D417" i="1" s="1"/>
  <c r="E535" i="4"/>
  <c r="D530" i="1"/>
  <c r="F49" i="4"/>
  <c r="C45" i="1"/>
  <c r="F571" i="4"/>
  <c r="C565" i="1"/>
  <c r="F309" i="4"/>
  <c r="D308" i="4"/>
  <c r="C304" i="1"/>
  <c r="F361" i="4"/>
  <c r="D360" i="4"/>
  <c r="C356" i="1"/>
  <c r="H23" i="3"/>
  <c r="C1074" i="1"/>
  <c r="D303" i="1"/>
  <c r="E315" i="9"/>
  <c r="B315" i="9" s="1"/>
  <c r="F221" i="4"/>
  <c r="C217" i="1"/>
  <c r="F373" i="4"/>
  <c r="C368" i="1"/>
  <c r="B207" i="9"/>
  <c r="I28" i="3"/>
  <c r="D1431" i="1"/>
  <c r="F262" i="4"/>
  <c r="C258" i="1"/>
  <c r="F82" i="4"/>
  <c r="C78" i="1"/>
  <c r="E7" i="5"/>
  <c r="F7" i="5" s="1"/>
  <c r="D1017" i="1"/>
  <c r="F274" i="5"/>
  <c r="D251" i="5"/>
  <c r="C1278" i="1"/>
  <c r="E69" i="5"/>
  <c r="D1075" i="1"/>
  <c r="F584" i="4"/>
  <c r="C578" i="1"/>
  <c r="G1538" i="1"/>
  <c r="H1538" i="1"/>
  <c r="I1544" i="1"/>
  <c r="E141" i="6"/>
  <c r="F141" i="6" s="1"/>
  <c r="G1495" i="1"/>
  <c r="H1495" i="1"/>
  <c r="F135" i="5"/>
  <c r="C1140" i="1"/>
  <c r="I1568" i="1"/>
  <c r="D299" i="4"/>
  <c r="F152" i="4"/>
  <c r="H18" i="3"/>
  <c r="C148" i="1"/>
  <c r="G641" i="1"/>
  <c r="H641" i="1"/>
  <c r="B346" i="9"/>
  <c r="E345" i="9"/>
  <c r="I10" i="3" s="1"/>
  <c r="D6" i="4"/>
  <c r="F7" i="4"/>
  <c r="C3" i="1"/>
  <c r="D45" i="8"/>
  <c r="C1628" i="1"/>
  <c r="F648" i="4"/>
  <c r="C642" i="1"/>
  <c r="H31" i="3"/>
  <c r="C1537" i="1"/>
  <c r="F536" i="4"/>
  <c r="D535" i="4"/>
  <c r="C530" i="1"/>
  <c r="F321" i="4"/>
  <c r="C316" i="1"/>
  <c r="F134" i="4"/>
  <c r="C130" i="1"/>
  <c r="G1510" i="1"/>
  <c r="H1510" i="1"/>
  <c r="F466" i="4"/>
  <c r="C460" i="1"/>
  <c r="F202" i="4"/>
  <c r="C198" i="1"/>
  <c r="H22" i="3"/>
  <c r="D6" i="5"/>
  <c r="C1012" i="1"/>
  <c r="F597" i="4"/>
  <c r="C591" i="1"/>
  <c r="D176" i="5"/>
  <c r="H24" i="3"/>
  <c r="F177" i="5"/>
  <c r="C1181" i="1"/>
  <c r="F647" i="4"/>
  <c r="E430" i="4"/>
  <c r="D425" i="1"/>
  <c r="F230" i="4"/>
  <c r="C226" i="1"/>
  <c r="K1481" i="9"/>
  <c r="C1621" i="1"/>
  <c r="I39" i="3"/>
  <c r="I24" i="3"/>
  <c r="D1181" i="1"/>
  <c r="F147" i="5"/>
  <c r="C1152" i="1"/>
  <c r="F522" i="4"/>
  <c r="C516" i="1"/>
  <c r="F164" i="4"/>
  <c r="C160" i="1"/>
  <c r="H28" i="3"/>
  <c r="C1431" i="1"/>
  <c r="F35" i="6"/>
  <c r="I1566" i="1"/>
  <c r="I1542" i="1"/>
  <c r="F89" i="6"/>
  <c r="C1485" i="1"/>
  <c r="D430" i="4"/>
  <c r="I1579" i="1"/>
  <c r="I1557" i="1"/>
  <c r="E176" i="5" l="1"/>
  <c r="D1180" i="1" s="1"/>
  <c r="D1255" i="1"/>
  <c r="D355" i="1"/>
  <c r="E418" i="4"/>
  <c r="D413" i="1" s="1"/>
  <c r="E417" i="4"/>
  <c r="D412" i="1" s="1"/>
  <c r="D148" i="1"/>
  <c r="G148" i="1" s="1"/>
  <c r="E299" i="4"/>
  <c r="E300" i="4" s="1"/>
  <c r="D296" i="1" s="1"/>
  <c r="G160" i="1"/>
  <c r="H160" i="1"/>
  <c r="E639" i="4"/>
  <c r="D633" i="1" s="1"/>
  <c r="D424" i="1"/>
  <c r="B24" i="9"/>
  <c r="G460" i="1"/>
  <c r="H460" i="1"/>
  <c r="G530" i="1"/>
  <c r="H530" i="1"/>
  <c r="H1628" i="1"/>
  <c r="G1628" i="1"/>
  <c r="D300" i="4"/>
  <c r="F6" i="4"/>
  <c r="H17" i="3"/>
  <c r="D422" i="4"/>
  <c r="C2" i="1"/>
  <c r="G356" i="1"/>
  <c r="H356" i="1"/>
  <c r="G45" i="1"/>
  <c r="H45" i="1"/>
  <c r="G1485" i="1"/>
  <c r="H1485" i="1"/>
  <c r="I31" i="3"/>
  <c r="D1537" i="1"/>
  <c r="G1537" i="1" s="1"/>
  <c r="H1278" i="1"/>
  <c r="G1278" i="1"/>
  <c r="G642" i="1"/>
  <c r="H642" i="1"/>
  <c r="G3" i="1"/>
  <c r="H3" i="1"/>
  <c r="E643" i="4"/>
  <c r="F251" i="5"/>
  <c r="H25" i="3"/>
  <c r="C1255" i="1"/>
  <c r="G348" i="9"/>
  <c r="E348" i="9" s="1"/>
  <c r="G368" i="1"/>
  <c r="H368" i="1"/>
  <c r="G565" i="1"/>
  <c r="H565" i="1"/>
  <c r="F430" i="4"/>
  <c r="D639" i="4"/>
  <c r="C424" i="1"/>
  <c r="H1152" i="1"/>
  <c r="G1152" i="1"/>
  <c r="G130" i="1"/>
  <c r="H130" i="1"/>
  <c r="I23" i="3"/>
  <c r="D1074" i="1"/>
  <c r="H1074" i="1" s="1"/>
  <c r="H1017" i="1"/>
  <c r="G1017" i="1"/>
  <c r="G217" i="1"/>
  <c r="H217" i="1"/>
  <c r="D417" i="4"/>
  <c r="F308" i="4"/>
  <c r="C303" i="1"/>
  <c r="G226" i="1"/>
  <c r="H226" i="1"/>
  <c r="F176" i="5"/>
  <c r="C1180" i="1"/>
  <c r="D640" i="4"/>
  <c r="F535" i="4"/>
  <c r="C529" i="1"/>
  <c r="I40" i="3"/>
  <c r="C1622" i="1"/>
  <c r="G343" i="9"/>
  <c r="E343" i="9" s="1"/>
  <c r="H1140" i="1"/>
  <c r="G1140" i="1"/>
  <c r="G578" i="1"/>
  <c r="H578" i="1"/>
  <c r="I22" i="3"/>
  <c r="E6" i="5"/>
  <c r="F6" i="5" s="1"/>
  <c r="D1012" i="1"/>
  <c r="G1012" i="1" s="1"/>
  <c r="G258" i="1"/>
  <c r="H258" i="1"/>
  <c r="D418" i="4"/>
  <c r="F360" i="4"/>
  <c r="C355" i="1"/>
  <c r="H1431" i="1"/>
  <c r="G1431" i="1"/>
  <c r="G516" i="1"/>
  <c r="H516" i="1"/>
  <c r="H1621" i="1"/>
  <c r="G1621" i="1"/>
  <c r="H1181" i="1"/>
  <c r="G1181" i="1"/>
  <c r="G591" i="1"/>
  <c r="H591" i="1"/>
  <c r="G198" i="1"/>
  <c r="H198" i="1"/>
  <c r="G316" i="1"/>
  <c r="H316" i="1"/>
  <c r="G344" i="9"/>
  <c r="E344" i="9" s="1"/>
  <c r="B344" i="9" s="1"/>
  <c r="G425" i="1"/>
  <c r="H425" i="1"/>
  <c r="G299" i="9"/>
  <c r="C1011" i="1"/>
  <c r="D423" i="4"/>
  <c r="D301" i="4"/>
  <c r="C295" i="1"/>
  <c r="H1075" i="1"/>
  <c r="G1075" i="1"/>
  <c r="G78" i="1"/>
  <c r="H78" i="1"/>
  <c r="F69" i="5"/>
  <c r="G304" i="1"/>
  <c r="H304" i="1"/>
  <c r="E640" i="4"/>
  <c r="D634" i="1" s="1"/>
  <c r="D529" i="1"/>
  <c r="G1074" i="1" l="1"/>
  <c r="H1012" i="1"/>
  <c r="H148" i="1"/>
  <c r="F299" i="4"/>
  <c r="E301" i="4"/>
  <c r="D297" i="1" s="1"/>
  <c r="D295" i="1"/>
  <c r="G295" i="1" s="1"/>
  <c r="E423" i="4"/>
  <c r="E425" i="4" s="1"/>
  <c r="D420" i="1" s="1"/>
  <c r="G1622" i="1"/>
  <c r="H1622" i="1"/>
  <c r="G355" i="1"/>
  <c r="H355" i="1"/>
  <c r="H1180" i="1"/>
  <c r="G1180" i="1"/>
  <c r="G303" i="1"/>
  <c r="H303" i="1"/>
  <c r="D637" i="1"/>
  <c r="H9" i="3"/>
  <c r="G529" i="1"/>
  <c r="H529" i="1"/>
  <c r="G424" i="1"/>
  <c r="H424" i="1"/>
  <c r="H1255" i="1"/>
  <c r="G1255" i="1"/>
  <c r="G2" i="1"/>
  <c r="H2" i="1"/>
  <c r="F300" i="4"/>
  <c r="C296" i="1"/>
  <c r="F301" i="4"/>
  <c r="C297" i="1"/>
  <c r="F640" i="4"/>
  <c r="C634" i="1"/>
  <c r="D644" i="4"/>
  <c r="D425" i="4"/>
  <c r="F423" i="4"/>
  <c r="C418" i="1"/>
  <c r="G20" i="9"/>
  <c r="H11" i="3"/>
  <c r="H299" i="9"/>
  <c r="E299" i="9" s="1"/>
  <c r="D1011" i="1"/>
  <c r="G1011" i="1" s="1"/>
  <c r="E347" i="9"/>
  <c r="B348" i="9"/>
  <c r="H1537" i="1"/>
  <c r="G306" i="9"/>
  <c r="E306" i="9" s="1"/>
  <c r="B306" i="9" s="1"/>
  <c r="F418" i="4"/>
  <c r="C413" i="1"/>
  <c r="E342" i="9"/>
  <c r="B343" i="9"/>
  <c r="F417" i="4"/>
  <c r="C412" i="1"/>
  <c r="F639" i="4"/>
  <c r="C633" i="1"/>
  <c r="D424" i="4"/>
  <c r="F422" i="4"/>
  <c r="D643" i="4"/>
  <c r="C417" i="1"/>
  <c r="H1011" i="1" l="1"/>
  <c r="D418" i="1"/>
  <c r="G418" i="1" s="1"/>
  <c r="E644" i="4"/>
  <c r="D638" i="1" s="1"/>
  <c r="H20" i="9"/>
  <c r="E20" i="9" s="1"/>
  <c r="B20" i="9" s="1"/>
  <c r="H295" i="1"/>
  <c r="E424" i="4"/>
  <c r="D419" i="1" s="1"/>
  <c r="B299" i="9"/>
  <c r="G412" i="1"/>
  <c r="H412" i="1"/>
  <c r="G413" i="1"/>
  <c r="H413" i="1"/>
  <c r="H418" i="1"/>
  <c r="G634" i="1"/>
  <c r="H634" i="1"/>
  <c r="H8" i="3"/>
  <c r="C419" i="1"/>
  <c r="G297" i="1"/>
  <c r="H297" i="1"/>
  <c r="D645" i="4"/>
  <c r="F643" i="4"/>
  <c r="C637" i="1"/>
  <c r="D646" i="4"/>
  <c r="C638" i="1"/>
  <c r="G296" i="1"/>
  <c r="H296" i="1"/>
  <c r="G417" i="1"/>
  <c r="H417" i="1"/>
  <c r="G633" i="1"/>
  <c r="H633" i="1"/>
  <c r="N3" i="9"/>
  <c r="I11" i="3"/>
  <c r="F425" i="4"/>
  <c r="C420" i="1"/>
  <c r="I9" i="3"/>
  <c r="K3" i="9"/>
  <c r="F644" i="4" l="1"/>
  <c r="E646" i="4"/>
  <c r="D640" i="1" s="1"/>
  <c r="E645" i="4"/>
  <c r="F424" i="4"/>
  <c r="G637" i="1"/>
  <c r="H637" i="1"/>
  <c r="G638" i="1"/>
  <c r="H638" i="1"/>
  <c r="M3" i="9"/>
  <c r="D649" i="4"/>
  <c r="C639" i="1"/>
  <c r="G419" i="1"/>
  <c r="H419" i="1"/>
  <c r="G420" i="1"/>
  <c r="H420" i="1"/>
  <c r="F646" i="4"/>
  <c r="D650" i="4"/>
  <c r="C640" i="1"/>
  <c r="E649" i="4" l="1"/>
  <c r="E650" i="4"/>
  <c r="D644" i="1" s="1"/>
  <c r="F645" i="4"/>
  <c r="D639" i="1"/>
  <c r="G639" i="1" s="1"/>
  <c r="I19" i="3"/>
  <c r="D643" i="1"/>
  <c r="H7" i="3" s="1"/>
  <c r="G640" i="1"/>
  <c r="H640" i="1"/>
  <c r="H334" i="9"/>
  <c r="G334" i="9"/>
  <c r="F650" i="4"/>
  <c r="H20" i="3"/>
  <c r="C644" i="1"/>
  <c r="H19" i="3"/>
  <c r="C643" i="1"/>
  <c r="E334" i="9" l="1"/>
  <c r="B334" i="9" s="1"/>
  <c r="I20" i="3"/>
  <c r="G297" i="9"/>
  <c r="E297" i="9" s="1"/>
  <c r="B297" i="9" s="1"/>
  <c r="F649" i="4"/>
  <c r="H639" i="1"/>
  <c r="J3" i="9"/>
  <c r="G643" i="1"/>
  <c r="H643" i="1"/>
  <c r="G644" i="1"/>
  <c r="H644" i="1"/>
  <c r="E298" i="9" l="1"/>
  <c r="I8" i="3" s="1"/>
  <c r="G295" i="9"/>
  <c r="L293" i="9"/>
  <c r="F293" i="9" s="1"/>
  <c r="H295" i="9"/>
  <c r="G18" i="9"/>
  <c r="K7" i="9"/>
  <c r="K5" i="9"/>
  <c r="H18" i="9"/>
  <c r="K11" i="9"/>
  <c r="J8" i="9"/>
  <c r="J17" i="9"/>
  <c r="G15" i="9"/>
  <c r="H22" i="9"/>
  <c r="I17" i="9"/>
  <c r="G21" i="9"/>
  <c r="L15" i="9"/>
  <c r="I5" i="9"/>
  <c r="J11" i="9"/>
  <c r="K6" i="9"/>
  <c r="K13" i="9"/>
  <c r="I7" i="9"/>
  <c r="J5" i="9"/>
  <c r="K10" i="9"/>
  <c r="J9" i="9"/>
  <c r="I13" i="9"/>
  <c r="H17" i="9"/>
  <c r="L16" i="9"/>
  <c r="I8" i="9"/>
  <c r="J13" i="9"/>
  <c r="H16" i="9"/>
  <c r="I12" i="9"/>
  <c r="J7" i="9"/>
  <c r="J12" i="9"/>
  <c r="H21" i="9"/>
  <c r="G16" i="9"/>
  <c r="G17" i="9"/>
  <c r="J6" i="9"/>
  <c r="I11" i="9"/>
  <c r="M15" i="9"/>
  <c r="I9" i="9"/>
  <c r="J10" i="9"/>
  <c r="K8" i="9"/>
  <c r="G22" i="9"/>
  <c r="M16" i="9"/>
  <c r="H15" i="9"/>
  <c r="K9" i="9"/>
  <c r="K12" i="9"/>
  <c r="I6" i="9"/>
  <c r="E16" i="9" l="1"/>
  <c r="E9" i="9"/>
  <c r="B9" i="9" s="1"/>
  <c r="E17" i="9"/>
  <c r="B17" i="9" s="1"/>
  <c r="E8" i="9"/>
  <c r="B8" i="9" s="1"/>
  <c r="F15" i="9"/>
  <c r="E21" i="9"/>
  <c r="B21" i="9" s="1"/>
  <c r="E6" i="9"/>
  <c r="B6" i="9" s="1"/>
  <c r="E15" i="9"/>
  <c r="E22" i="9"/>
  <c r="B22" i="9" s="1"/>
  <c r="E11" i="9"/>
  <c r="B11" i="9" s="1"/>
  <c r="F16" i="9"/>
  <c r="E10" i="9"/>
  <c r="B10" i="9" s="1"/>
  <c r="E13" i="9"/>
  <c r="B13" i="9" s="1"/>
  <c r="E7" i="9"/>
  <c r="B7" i="9" s="1"/>
  <c r="E5" i="9"/>
  <c r="E18" i="9"/>
  <c r="B18" i="9" s="1"/>
  <c r="B293" i="9"/>
  <c r="F23" i="9"/>
  <c r="E12" i="9"/>
  <c r="B12" i="9" s="1"/>
  <c r="E295" i="9"/>
  <c r="F14" i="9" l="1"/>
  <c r="F3" i="9" s="1"/>
  <c r="E14" i="9"/>
  <c r="I13" i="3" s="1"/>
  <c r="B15" i="9"/>
  <c r="B16" i="9"/>
  <c r="B5" i="9"/>
  <c r="E4" i="9"/>
  <c r="B295" i="9"/>
  <c r="E23" i="9"/>
  <c r="I7" i="3" s="1"/>
  <c r="E3" i="9" l="1"/>
</calcChain>
</file>

<file path=xl/sharedStrings.xml><?xml version="1.0" encoding="utf-8"?>
<sst xmlns="http://schemas.openxmlformats.org/spreadsheetml/2006/main" count="4733" uniqueCount="3657">
  <si>
    <t>Obveznik:</t>
  </si>
  <si>
    <t>48701 - MUZEJ CROATA INSULANUS GRADA PRELOGA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</si>
  <si>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</si>
  <si>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</si>
  <si>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</si>
  <si>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</si>
  <si>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</si>
  <si>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</si>
  <si>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</si>
  <si>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</si>
  <si>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</si>
  <si>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</si>
  <si>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</si>
  <si>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</si>
  <si>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</si>
  <si>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</si>
  <si>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</si>
  <si>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</si>
  <si>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</si>
  <si>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</si>
  <si>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</si>
  <si>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</si>
  <si>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</si>
  <si>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</si>
  <si>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</si>
  <si>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</si>
  <si>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</si>
  <si>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</si>
  <si>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</si>
  <si>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</si>
  <si>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</si>
  <si>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</si>
  <si>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</si>
  <si>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</si>
  <si>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</si>
  <si>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</si>
  <si>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</si>
  <si>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</si>
  <si>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</si>
  <si>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</si>
  <si>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</si>
  <si>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</si>
  <si>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</si>
  <si>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</si>
  <si>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</si>
  <si>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</si>
  <si>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</si>
  <si>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</si>
  <si>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</si>
  <si>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</si>
  <si>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</si>
  <si>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</si>
  <si>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</si>
  <si>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</si>
  <si>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</si>
  <si>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</si>
  <si>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</si>
  <si>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</si>
  <si>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</si>
  <si>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</si>
  <si>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</si>
  <si>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</si>
  <si>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</si>
  <si>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</si>
  <si>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</si>
  <si>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</si>
  <si>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</si>
  <si>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</si>
  <si>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</si>
  <si>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</si>
  <si>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</si>
  <si>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</si>
  <si>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</si>
  <si>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</si>
  <si>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</si>
  <si>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</si>
  <si>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</si>
  <si>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</si>
  <si>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</si>
  <si>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</si>
  <si>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</si>
  <si>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</si>
  <si>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</si>
  <si>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</si>
  <si>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</si>
  <si>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</si>
  <si>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</si>
  <si>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</si>
  <si>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</si>
  <si>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</si>
  <si>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</si>
  <si>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</si>
  <si>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</si>
  <si>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</si>
  <si>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</si>
  <si>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</si>
  <si>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</si>
  <si>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</si>
  <si>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</si>
  <si>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</si>
  <si>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</si>
  <si>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</si>
  <si>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</si>
  <si>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</si>
  <si>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</si>
  <si>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</si>
  <si>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</si>
  <si>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</si>
  <si>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</si>
  <si>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</si>
  <si>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</si>
  <si>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</si>
  <si>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</si>
  <si>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</si>
  <si>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</si>
  <si>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</si>
  <si>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</si>
  <si>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</si>
  <si>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</si>
  <si>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</si>
  <si>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</si>
  <si>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</si>
  <si>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</si>
  <si>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</si>
  <si>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</si>
  <si>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</si>
  <si>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</si>
  <si>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</si>
  <si>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</si>
  <si>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</si>
  <si>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</si>
  <si>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</si>
  <si>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</si>
  <si>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</si>
  <si>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</si>
  <si>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</si>
  <si>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</si>
  <si>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</si>
  <si>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</si>
  <si>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</si>
  <si>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</si>
  <si>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</si>
  <si>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</si>
  <si>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</si>
  <si>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</si>
  <si>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</si>
  <si>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</si>
  <si>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</si>
  <si>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</si>
  <si>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</si>
  <si>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</si>
  <si>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</si>
  <si>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</si>
  <si>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</si>
  <si>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</si>
  <si>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</si>
  <si>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</si>
  <si>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</si>
  <si>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</si>
  <si>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</si>
  <si>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</si>
  <si>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</si>
  <si>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</si>
  <si>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</si>
  <si>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</si>
  <si>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</si>
  <si>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</si>
  <si>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</si>
  <si>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</si>
  <si>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</si>
  <si>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</si>
  <si>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</si>
  <si>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</si>
  <si>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</si>
  <si>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</si>
  <si>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</si>
  <si>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</si>
  <si>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</si>
  <si>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</si>
  <si>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</si>
  <si>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</si>
  <si>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</si>
  <si>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</si>
  <si>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</si>
  <si>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</si>
  <si>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</si>
  <si>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</si>
  <si>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</si>
  <si>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</si>
  <si>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</si>
  <si>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</si>
  <si>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</si>
  <si>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</si>
  <si>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</si>
  <si>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</si>
  <si>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</si>
  <si>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</si>
  <si>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</si>
  <si>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</si>
  <si>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</si>
  <si>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</si>
  <si>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</si>
  <si>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</si>
  <si>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</si>
  <si>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</si>
  <si>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</si>
  <si>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</si>
  <si>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</si>
  <si>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</si>
  <si>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</si>
  <si>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</si>
  <si>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</si>
  <si>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</si>
  <si>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</si>
  <si>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</si>
  <si>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</si>
  <si>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</si>
  <si>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</si>
  <si>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</si>
  <si>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</si>
  <si>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</si>
  <si>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</si>
  <si>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</si>
  <si>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</si>
  <si>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</si>
  <si>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</si>
  <si>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</si>
  <si>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</si>
  <si>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</si>
  <si>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</si>
  <si>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</si>
  <si>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</si>
  <si>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</si>
  <si>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</si>
  <si>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</si>
  <si>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</si>
  <si>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</si>
  <si>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</si>
  <si>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</si>
  <si>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</si>
  <si>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</si>
  <si>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</si>
  <si>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</si>
  <si>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</si>
  <si>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</si>
  <si>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</si>
  <si>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</si>
  <si>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</si>
  <si>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</si>
  <si>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</si>
  <si>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</si>
  <si>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</si>
  <si>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</si>
  <si>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</si>
  <si>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</si>
  <si>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</si>
  <si>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</si>
  <si>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</si>
  <si>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</si>
  <si>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</si>
  <si>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</si>
  <si>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</si>
  <si>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</si>
  <si>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</si>
  <si>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</si>
  <si>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</si>
  <si>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</si>
  <si>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</si>
  <si>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</si>
  <si>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</si>
  <si>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</si>
  <si>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</si>
  <si>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</si>
  <si>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</si>
  <si>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</si>
  <si>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</si>
  <si>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</si>
  <si>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</si>
  <si>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</si>
  <si>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</si>
  <si>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</si>
  <si>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</si>
  <si>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</si>
  <si>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</si>
  <si>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</si>
  <si>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</si>
  <si>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</si>
  <si>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</si>
  <si>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</si>
  <si>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</si>
  <si>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</si>
  <si>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</si>
  <si>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</si>
  <si>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</si>
  <si>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</si>
  <si>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</si>
  <si>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</si>
  <si>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</si>
  <si>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</si>
  <si>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</si>
  <si>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</si>
  <si>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</si>
  <si>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</si>
  <si>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</si>
  <si>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</si>
  <si>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</si>
  <si>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</si>
  <si>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</si>
  <si>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</si>
  <si>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</si>
  <si>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</si>
  <si>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</si>
  <si>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</si>
  <si>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</si>
  <si>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</si>
  <si>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</si>
  <si>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</si>
  <si>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</si>
  <si>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</si>
  <si>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</si>
  <si>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</si>
  <si>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</si>
  <si>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</si>
  <si>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</si>
  <si>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</si>
  <si>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</si>
  <si>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</si>
  <si>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</si>
  <si>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</si>
  <si>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</si>
  <si>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</si>
  <si>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</si>
  <si>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</si>
  <si>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</si>
  <si>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</si>
  <si>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</si>
  <si>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</si>
  <si>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</si>
  <si>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</si>
  <si>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</si>
  <si>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</si>
  <si>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</si>
  <si>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</si>
  <si>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</si>
  <si>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</si>
  <si>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</si>
  <si>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</si>
  <si>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</si>
  <si>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</si>
  <si>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</si>
  <si>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</si>
  <si>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</si>
  <si>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</si>
  <si>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</si>
  <si>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</si>
  <si>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</si>
  <si>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</si>
  <si>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</si>
  <si>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</si>
  <si>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</si>
  <si>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</si>
  <si>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</si>
  <si>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</si>
  <si>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</si>
  <si>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</si>
  <si>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</si>
  <si>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</si>
  <si>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</si>
  <si>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</si>
  <si>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</si>
  <si>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</si>
  <si>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</si>
  <si>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</si>
  <si>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</si>
  <si>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</si>
  <si>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</si>
  <si>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</si>
  <si>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</si>
  <si>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</si>
  <si>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</si>
  <si>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</si>
  <si>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</si>
  <si>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</si>
  <si>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</si>
  <si>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</si>
  <si>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</si>
  <si>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</si>
  <si>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</si>
  <si>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</si>
  <si>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</si>
  <si>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</si>
  <si>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</si>
  <si>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</si>
  <si>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</si>
  <si>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</si>
  <si>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</si>
  <si>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</si>
  <si>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</si>
  <si>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</si>
  <si>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</si>
  <si>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</si>
  <si>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</si>
  <si>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</si>
  <si>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</si>
  <si>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</si>
  <si>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</si>
  <si>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</si>
  <si>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</si>
  <si>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</si>
  <si>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</si>
  <si>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</si>
  <si>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</si>
  <si>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</si>
  <si>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</si>
  <si>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</si>
  <si>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</si>
  <si>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</si>
  <si>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</si>
  <si>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</si>
  <si>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</si>
  <si>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</si>
  <si>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</si>
  <si>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</si>
  <si>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</si>
  <si>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</si>
  <si>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</si>
  <si>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</si>
  <si>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</si>
  <si>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</si>
  <si>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</si>
  <si>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</si>
  <si>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</si>
  <si>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</si>
  <si>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</si>
  <si>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</si>
  <si>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</si>
  <si>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</si>
  <si>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</si>
  <si>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</si>
  <si>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</si>
  <si>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</si>
  <si>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</si>
  <si>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</si>
  <si>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</si>
  <si>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</si>
  <si>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</si>
  <si>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</si>
  <si>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</si>
  <si>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</si>
  <si>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</si>
  <si>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</si>
  <si>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</si>
  <si>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</si>
  <si>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</si>
  <si>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</si>
  <si>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</si>
  <si>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</si>
  <si>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</si>
  <si>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</si>
  <si>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</si>
  <si>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</si>
  <si>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</si>
  <si>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</si>
  <si>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</si>
  <si>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</si>
  <si>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</si>
  <si>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</si>
  <si>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</si>
  <si>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</si>
  <si>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</si>
  <si>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</si>
  <si>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</si>
  <si>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</si>
  <si>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</si>
  <si>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</si>
  <si>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</si>
  <si>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</si>
  <si>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</si>
  <si>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</si>
  <si>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</si>
  <si>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</si>
  <si>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</si>
  <si>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</si>
  <si>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</si>
  <si>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</si>
  <si>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</si>
  <si>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</si>
  <si>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</si>
  <si>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</si>
  <si>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</si>
  <si>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</si>
  <si>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</si>
  <si>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</si>
  <si>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</si>
  <si>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</si>
  <si>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</si>
  <si>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</si>
  <si>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</si>
  <si>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</si>
  <si>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</si>
  <si>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</si>
  <si>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</si>
  <si>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</si>
  <si>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</si>
  <si>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</si>
  <si>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</si>
  <si>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</si>
  <si>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</si>
  <si>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</si>
  <si>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</si>
  <si>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</si>
  <si>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</si>
  <si>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</si>
  <si>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</si>
  <si>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</si>
  <si>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</si>
  <si>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</si>
  <si>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</si>
  <si>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</si>
  <si>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</si>
  <si>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</si>
  <si>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</si>
  <si>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</si>
  <si>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</si>
  <si>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</si>
  <si>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</si>
  <si>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</si>
  <si>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</si>
  <si>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</si>
  <si>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</si>
  <si>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</si>
  <si>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</si>
  <si>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</si>
  <si>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</si>
  <si>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</si>
  <si>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</si>
  <si>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</si>
  <si>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</si>
  <si>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</si>
  <si>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</si>
  <si>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</si>
  <si>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</si>
  <si>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</si>
  <si>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</si>
  <si>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</si>
  <si>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</si>
  <si>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</si>
  <si>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</si>
  <si>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</si>
  <si>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</si>
  <si>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</si>
  <si>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</si>
  <si>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</si>
  <si>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</si>
  <si>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</si>
  <si>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</si>
  <si>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</si>
  <si>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</si>
  <si>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</si>
  <si>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</si>
  <si>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</si>
  <si>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</si>
  <si>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</si>
  <si>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</si>
  <si>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</si>
  <si>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</si>
  <si>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</si>
  <si>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</si>
  <si>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</si>
  <si>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</si>
  <si>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</si>
  <si>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</si>
  <si>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</si>
  <si>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</si>
  <si>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</si>
  <si>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</si>
  <si>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</si>
  <si>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</si>
  <si>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</si>
  <si>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</si>
  <si>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</si>
  <si>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</si>
  <si>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</si>
  <si>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</si>
  <si>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</si>
  <si>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</si>
  <si>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</si>
  <si>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</si>
  <si>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</si>
  <si>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</si>
  <si>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</si>
  <si>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</si>
  <si>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</si>
  <si>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</si>
  <si>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</si>
  <si>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</si>
  <si>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</si>
  <si>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</si>
  <si>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</si>
  <si>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</si>
  <si>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</si>
  <si>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</si>
  <si>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</si>
  <si>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</si>
  <si>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</si>
  <si>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</si>
  <si>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</si>
  <si>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</si>
  <si>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</si>
  <si>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</si>
  <si>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</si>
  <si>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</si>
  <si>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</si>
  <si>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</si>
  <si>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</si>
  <si>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</si>
  <si>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</si>
  <si>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</si>
  <si>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</si>
  <si>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</si>
  <si>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</si>
  <si>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</si>
  <si>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</si>
  <si>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</si>
  <si>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</si>
  <si>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</si>
  <si>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</si>
  <si>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</si>
  <si>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</si>
  <si>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</si>
  <si>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</si>
  <si>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</si>
  <si>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</si>
  <si>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</si>
  <si>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</si>
  <si>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</si>
  <si>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</si>
  <si>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</si>
  <si>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</si>
  <si>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</si>
  <si>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</si>
  <si>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</si>
  <si>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</si>
  <si>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</si>
  <si>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</si>
  <si>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</si>
  <si>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</si>
  <si>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</si>
  <si>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</si>
  <si>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</si>
  <si>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</si>
  <si>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</si>
  <si>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</si>
  <si>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</si>
  <si>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</si>
  <si>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</si>
  <si>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</si>
  <si>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</si>
  <si>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</si>
  <si>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</si>
  <si>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</si>
  <si>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</si>
  <si>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</si>
  <si>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</si>
  <si>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</si>
  <si>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</si>
  <si>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</si>
  <si>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</si>
  <si>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</si>
  <si>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</si>
  <si>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</si>
  <si>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</si>
  <si>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</si>
  <si>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</si>
  <si>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</si>
  <si>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</si>
  <si>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</si>
  <si>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</si>
  <si>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</si>
  <si>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</si>
  <si>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</si>
  <si>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</si>
  <si>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</si>
  <si>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</si>
  <si>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</si>
  <si>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</si>
  <si>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</si>
  <si>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</si>
  <si>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</si>
  <si>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</si>
  <si>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</si>
  <si>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</si>
  <si>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</si>
  <si>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</si>
  <si>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</si>
  <si>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</si>
  <si>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</si>
  <si>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</si>
  <si>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</si>
  <si>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</si>
  <si>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</si>
  <si>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</si>
  <si>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</si>
  <si>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</si>
  <si>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</si>
  <si>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</si>
  <si>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</si>
  <si>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</si>
  <si>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</si>
  <si>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</si>
  <si>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</si>
  <si>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</si>
  <si>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</si>
  <si>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</si>
  <si>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</si>
  <si>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</si>
  <si>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</si>
  <si>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</si>
  <si>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</si>
  <si>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</si>
  <si>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</si>
  <si>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</si>
  <si>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</si>
  <si>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</si>
  <si>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</si>
  <si>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</si>
  <si>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</si>
  <si>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</si>
  <si>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</si>
  <si>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</si>
  <si>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</si>
  <si>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</si>
  <si>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</si>
  <si>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</si>
  <si>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</si>
  <si>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</si>
  <si>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</si>
  <si>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</si>
  <si>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</si>
  <si>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</si>
  <si>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</si>
  <si>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</si>
  <si>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</si>
  <si>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</si>
  <si>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</si>
  <si>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</si>
  <si>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</si>
  <si>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</si>
  <si>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</si>
  <si>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</si>
  <si>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</si>
  <si>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</si>
  <si>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</si>
  <si>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</si>
  <si>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</si>
  <si>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</si>
  <si>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</si>
  <si>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</si>
  <si>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</si>
  <si>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</si>
  <si>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</si>
  <si>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</si>
  <si>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</si>
  <si>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</si>
  <si>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</si>
  <si>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</si>
  <si>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</si>
  <si>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</si>
  <si>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</si>
  <si>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</si>
  <si>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</si>
  <si>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</si>
  <si>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</si>
  <si>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</si>
  <si>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</si>
  <si>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</si>
  <si>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</si>
  <si>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</si>
  <si>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</si>
  <si>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</si>
  <si>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</si>
  <si>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</si>
  <si>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</si>
  <si>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</si>
  <si>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</si>
  <si>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</si>
  <si>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</si>
  <si>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</si>
  <si>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</si>
  <si>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</si>
  <si>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</si>
  <si>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</si>
  <si>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</si>
  <si>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</si>
  <si>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</si>
  <si>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</si>
  <si>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</si>
  <si>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</si>
  <si>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</si>
  <si>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</si>
  <si>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</si>
  <si>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</si>
  <si>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</si>
  <si>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</si>
  <si>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</si>
  <si>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</si>
  <si>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</si>
  <si>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</si>
  <si>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</si>
  <si>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</si>
  <si>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</si>
  <si>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</si>
  <si>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</si>
  <si>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</si>
  <si>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</si>
  <si>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</si>
  <si>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</si>
  <si>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</si>
  <si>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</si>
  <si>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</si>
  <si>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</si>
  <si>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</si>
  <si>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</si>
  <si>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</si>
  <si>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</si>
  <si>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</si>
  <si>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</si>
  <si>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</si>
  <si>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</si>
  <si>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</si>
  <si>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</si>
  <si>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</si>
  <si>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</si>
  <si>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</si>
  <si>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</si>
  <si>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</si>
  <si>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</si>
  <si>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</si>
  <si>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</si>
  <si>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</si>
  <si>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</si>
  <si>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</si>
  <si>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</si>
  <si>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</si>
  <si>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</si>
  <si>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</si>
  <si>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</si>
  <si>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</si>
  <si>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</si>
  <si>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</si>
  <si>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</si>
  <si>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</si>
  <si>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</si>
  <si>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</si>
  <si>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</si>
  <si>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</si>
  <si>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</si>
  <si>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</si>
  <si>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</si>
  <si>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</si>
  <si>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</si>
  <si>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</si>
  <si>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</si>
  <si>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</si>
  <si>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</si>
  <si>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</si>
  <si>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</si>
  <si>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</si>
  <si>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</si>
  <si>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</si>
  <si>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</si>
  <si>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</si>
  <si>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</si>
  <si>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</si>
  <si>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</si>
  <si>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</si>
  <si>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</si>
  <si>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</si>
  <si>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</si>
  <si>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</si>
  <si>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</si>
  <si>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</si>
  <si>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</si>
  <si>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</si>
  <si>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</si>
  <si>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</si>
  <si>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</si>
  <si>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</si>
  <si>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</si>
  <si>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</si>
  <si>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</si>
  <si>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</si>
  <si>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</si>
  <si>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</si>
  <si>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</si>
  <si>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</si>
  <si>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</si>
  <si>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</si>
  <si>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</si>
  <si>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</si>
  <si>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</si>
  <si>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</si>
  <si>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</si>
  <si>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</si>
  <si>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</si>
  <si>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</si>
  <si>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</si>
  <si>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</si>
  <si>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</si>
  <si>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</si>
  <si>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</si>
  <si>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</si>
  <si>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</si>
  <si>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</si>
  <si>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</si>
  <si>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</si>
  <si>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</si>
  <si>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</si>
  <si>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</si>
  <si>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</si>
  <si>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</si>
  <si>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</si>
  <si>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</si>
  <si>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</si>
  <si>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</si>
  <si>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</si>
  <si>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</si>
  <si>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</si>
  <si>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</si>
  <si>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</si>
  <si>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</si>
  <si>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</si>
  <si>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</si>
  <si>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</si>
  <si>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</si>
  <si>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</si>
  <si>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</si>
  <si>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</si>
  <si>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</si>
  <si>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</si>
  <si>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</si>
  <si>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</si>
  <si>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</si>
  <si>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</si>
  <si>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</si>
  <si>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</si>
  <si>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</si>
  <si>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</si>
  <si>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</si>
  <si>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</si>
  <si>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</si>
  <si>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</si>
  <si>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</si>
  <si>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</si>
  <si>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</si>
  <si>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</si>
  <si>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</si>
  <si>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</si>
  <si>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</si>
  <si>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</si>
  <si>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</si>
  <si>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</si>
  <si>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</si>
  <si>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</si>
  <si>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</si>
  <si>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</si>
  <si>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</si>
  <si>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</si>
  <si>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</si>
  <si>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</si>
  <si>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</si>
  <si>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</si>
  <si>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</si>
  <si>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</si>
  <si>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</si>
  <si>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</si>
  <si>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</si>
  <si>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</si>
  <si>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</si>
  <si>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</si>
  <si>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</si>
  <si>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</si>
  <si>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</si>
  <si>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</si>
  <si>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</si>
  <si>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</si>
  <si>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</si>
  <si>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</si>
  <si>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</si>
  <si>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</si>
  <si>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</si>
  <si>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</si>
  <si>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</si>
  <si>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</si>
  <si>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</si>
  <si>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</si>
  <si>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</si>
  <si>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</si>
  <si>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</si>
  <si>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</si>
  <si>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</si>
  <si>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</si>
  <si>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</si>
  <si>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</si>
  <si>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</si>
  <si>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</si>
  <si>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</si>
  <si>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</si>
  <si>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</si>
  <si>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</si>
  <si>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</si>
  <si>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</si>
  <si>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</si>
  <si>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</si>
  <si>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</si>
  <si>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</si>
  <si>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</si>
  <si>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</si>
  <si>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</si>
  <si>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</si>
  <si>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</si>
  <si>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</si>
  <si>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</si>
  <si>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</si>
  <si>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</si>
  <si>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</si>
  <si>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</si>
  <si>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</si>
  <si>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</si>
  <si>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</si>
  <si>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</si>
  <si>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</si>
  <si>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</si>
  <si>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</si>
  <si>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</si>
  <si>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</si>
  <si>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</si>
  <si>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</si>
  <si>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</si>
  <si>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</si>
  <si>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</si>
  <si>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</si>
  <si>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</si>
  <si>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</si>
  <si>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</si>
  <si>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</si>
  <si>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</si>
  <si>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</si>
  <si>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</si>
  <si>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</si>
  <si>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</si>
  <si>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</si>
  <si>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</si>
  <si>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</si>
  <si>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</si>
  <si>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</si>
  <si>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</si>
  <si>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</si>
  <si>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</si>
  <si>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</si>
  <si>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</si>
  <si>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</si>
  <si>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</si>
  <si>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</si>
  <si>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</si>
  <si>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</si>
  <si>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</si>
  <si>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</si>
  <si>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</si>
  <si>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</si>
  <si>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</si>
  <si>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</si>
  <si>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</si>
  <si>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</si>
  <si>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</si>
  <si>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</si>
  <si>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</si>
  <si>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</si>
  <si>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</si>
  <si>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</si>
  <si>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</si>
  <si>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</si>
  <si>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</si>
  <si>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</si>
  <si>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</si>
  <si>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</si>
  <si>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</si>
  <si>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</si>
  <si>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</si>
  <si>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</si>
  <si>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</si>
  <si>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</si>
  <si>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</si>
  <si>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</si>
  <si>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</si>
  <si>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</si>
  <si>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</si>
  <si>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</si>
  <si>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</si>
  <si>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</si>
  <si>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</si>
  <si>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</si>
  <si>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</si>
  <si>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</si>
  <si>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</si>
  <si>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</si>
  <si>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</si>
  <si>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</si>
  <si>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</si>
  <si>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</si>
  <si>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</si>
  <si>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</si>
  <si>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</si>
  <si>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</si>
  <si>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</si>
  <si>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</si>
  <si>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</si>
  <si>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</si>
  <si>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</si>
  <si>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</si>
  <si>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</si>
  <si>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</si>
  <si>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</si>
  <si>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</si>
  <si>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</si>
  <si>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</si>
  <si>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</si>
  <si>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</si>
  <si>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</si>
  <si>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</si>
  <si>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</si>
  <si>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</si>
  <si>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</si>
  <si>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</si>
  <si>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</si>
  <si>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</si>
  <si>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</si>
  <si>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</si>
  <si>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</si>
  <si>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</si>
  <si>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</si>
  <si>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</si>
  <si>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</si>
  <si>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</si>
  <si>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</si>
  <si>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</si>
  <si>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</si>
  <si>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</si>
  <si>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</si>
  <si>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</si>
  <si>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</si>
  <si>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</si>
  <si>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</si>
  <si>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</si>
  <si>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</si>
  <si>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</si>
  <si>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</si>
  <si>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</si>
  <si>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</si>
  <si>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</si>
  <si>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</si>
  <si>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</si>
  <si>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</si>
  <si>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</si>
  <si>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</si>
  <si>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</si>
  <si>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</si>
  <si>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</si>
  <si>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</si>
  <si>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</si>
  <si>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</si>
  <si>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</si>
  <si>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</si>
  <si>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</si>
  <si>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</si>
  <si>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</si>
  <si>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</si>
  <si>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</si>
  <si>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</si>
  <si>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</si>
  <si>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</si>
  <si>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</si>
  <si>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</si>
  <si>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</si>
  <si>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</si>
  <si>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</si>
  <si>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</si>
  <si>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</si>
  <si>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</si>
  <si>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</si>
  <si>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</si>
  <si>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</si>
  <si>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</si>
  <si>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</si>
  <si>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</si>
  <si>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</si>
  <si>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</si>
  <si>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</si>
  <si>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</si>
  <si>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</si>
  <si>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</si>
  <si>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</si>
  <si>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</si>
  <si>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</si>
  <si>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</si>
  <si>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</si>
  <si>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</si>
  <si>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</si>
  <si>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</si>
  <si>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</si>
  <si>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</si>
  <si>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</si>
  <si>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</si>
  <si>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</si>
  <si>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</si>
  <si>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</si>
  <si>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</si>
  <si>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</si>
  <si>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</si>
  <si>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</si>
  <si>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</si>
  <si>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</si>
  <si>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</si>
  <si>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</si>
  <si>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</si>
  <si>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</si>
  <si>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</si>
  <si>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</si>
  <si>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</si>
  <si>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</si>
  <si>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</si>
  <si>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</si>
  <si>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</si>
  <si>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</si>
  <si>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</si>
  <si>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</si>
  <si>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</si>
  <si>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</si>
  <si>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</si>
  <si>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</si>
  <si>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</si>
  <si>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</si>
  <si>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</si>
  <si>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</si>
  <si>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</si>
  <si>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</si>
  <si>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</si>
  <si>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</si>
  <si>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</si>
  <si>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</si>
  <si>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</si>
  <si>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</si>
  <si>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</si>
  <si>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</si>
  <si>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</si>
  <si>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</si>
  <si>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</si>
  <si>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</si>
  <si>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</si>
  <si>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</si>
  <si>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</si>
  <si>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</si>
  <si>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</si>
  <si>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</si>
  <si>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</si>
  <si>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</si>
  <si>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</si>
  <si>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</si>
  <si>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</si>
  <si>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</si>
  <si>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</si>
  <si>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</si>
  <si>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</si>
  <si>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</si>
  <si>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</si>
  <si>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</si>
  <si>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</si>
  <si>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</si>
  <si>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</si>
  <si>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</si>
  <si>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</si>
  <si>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</si>
  <si>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</si>
  <si>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</si>
  <si>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</si>
  <si>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</si>
  <si>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</si>
  <si>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</si>
  <si>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</si>
  <si>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</si>
  <si>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</si>
  <si>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</si>
  <si>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</si>
  <si>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</si>
  <si>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</si>
  <si>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</si>
  <si>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</si>
  <si>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</si>
  <si>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</si>
  <si>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</si>
  <si>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</si>
  <si>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</si>
  <si>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</si>
  <si>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</si>
  <si>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</si>
  <si>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</si>
  <si>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</si>
  <si>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</si>
  <si>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</si>
  <si>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</si>
  <si>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</si>
  <si>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</si>
  <si>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</si>
  <si>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</si>
  <si>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</si>
  <si>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</si>
  <si>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</si>
  <si>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</si>
  <si>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</si>
  <si>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</si>
  <si>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</si>
  <si>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</si>
  <si>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</si>
  <si>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</si>
  <si>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</si>
  <si>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</si>
  <si>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</si>
  <si>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</si>
  <si>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</si>
  <si>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</si>
  <si>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</si>
  <si>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</si>
  <si>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</si>
  <si>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</si>
  <si>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</si>
  <si>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</si>
  <si>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</si>
  <si>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</si>
  <si>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</si>
  <si>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</si>
  <si>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</si>
  <si>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</si>
  <si>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</si>
  <si>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</si>
  <si>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</si>
  <si>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</si>
  <si>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</si>
  <si>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</si>
  <si>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</si>
  <si>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</si>
  <si>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</si>
  <si>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</si>
  <si>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</si>
  <si>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</si>
  <si>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</si>
  <si>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</si>
  <si>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</si>
  <si>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</si>
  <si>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</si>
  <si>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</si>
  <si>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</si>
  <si>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</si>
  <si>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</si>
  <si>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</si>
  <si>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</si>
  <si>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</si>
  <si>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</si>
  <si>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</si>
  <si>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</si>
  <si>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</si>
  <si>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</si>
  <si>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</si>
  <si>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</si>
  <si>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</si>
  <si>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</si>
  <si>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</si>
  <si>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</si>
  <si>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</si>
  <si>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</si>
  <si>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</si>
  <si>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</si>
  <si>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</si>
  <si>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</si>
  <si>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</si>
  <si>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</si>
  <si>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</si>
  <si>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</si>
  <si>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</si>
  <si>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</si>
  <si>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</si>
  <si>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</si>
  <si>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</si>
  <si>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</si>
  <si>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</si>
  <si>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</si>
  <si>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</si>
  <si>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</si>
  <si>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</si>
  <si>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</si>
  <si>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</si>
  <si>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</si>
  <si>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</si>
  <si>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</si>
  <si>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</si>
  <si>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</si>
  <si>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</si>
  <si>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</si>
  <si>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</si>
  <si>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</si>
  <si>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</si>
  <si>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</si>
  <si>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</si>
  <si>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</si>
  <si>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</si>
  <si>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</si>
  <si>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</si>
  <si>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</si>
  <si>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</si>
  <si>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</si>
  <si>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</si>
  <si>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</si>
  <si>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</si>
  <si>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</si>
  <si>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</si>
  <si>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</si>
  <si>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</si>
  <si>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</si>
  <si>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</si>
  <si>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</si>
  <si>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</si>
  <si>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</si>
  <si>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</si>
  <si>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</si>
  <si>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</si>
  <si>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</si>
  <si>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</si>
  <si>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</si>
  <si>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</si>
  <si>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</si>
  <si>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</si>
  <si>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</si>
  <si>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</si>
  <si>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</si>
  <si>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</si>
  <si>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</si>
  <si>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</si>
  <si>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</si>
  <si>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</si>
  <si>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</si>
  <si>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</si>
  <si>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</si>
  <si>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</si>
  <si>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</si>
  <si>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</si>
  <si>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</si>
  <si>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</si>
  <si>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</si>
  <si>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</si>
  <si>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</si>
  <si>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</si>
  <si>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</si>
  <si>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</si>
  <si>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</si>
  <si>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</si>
  <si>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</si>
  <si>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</si>
  <si>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</si>
  <si>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</si>
  <si>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</si>
  <si>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</si>
  <si>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</si>
  <si>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</si>
  <si>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</si>
  <si>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</si>
  <si>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</si>
  <si>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</si>
  <si>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</si>
  <si>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</si>
  <si>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</si>
  <si>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</si>
  <si>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</si>
  <si>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</si>
  <si>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</si>
  <si>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</si>
  <si>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</si>
  <si>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</si>
  <si>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</si>
  <si>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</si>
  <si>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</si>
  <si>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</si>
  <si>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</si>
  <si>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</si>
  <si>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</si>
  <si>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</si>
  <si>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</si>
  <si>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</si>
  <si>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</si>
  <si>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</si>
  <si>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</si>
  <si>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</si>
  <si>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</si>
  <si>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</si>
  <si>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</si>
  <si>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</si>
  <si>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</si>
  <si>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</si>
  <si>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</si>
  <si>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</si>
  <si>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</si>
  <si>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</si>
  <si>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</si>
  <si>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</si>
  <si>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</si>
  <si>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</si>
  <si>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</si>
  <si>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</si>
  <si>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</si>
  <si>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</si>
  <si>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</si>
  <si>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</si>
  <si>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</si>
  <si>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</si>
  <si>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</si>
  <si>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</si>
  <si>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</si>
  <si>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</si>
  <si>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</si>
  <si>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</si>
  <si>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</si>
  <si>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</si>
  <si>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</si>
  <si>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</si>
  <si>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</si>
  <si>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</si>
  <si>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</si>
  <si>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</si>
  <si>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</si>
  <si>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</si>
  <si>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</si>
  <si>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</si>
  <si>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</si>
  <si>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</si>
  <si>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</si>
  <si>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</si>
  <si>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</si>
  <si>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</si>
  <si>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</si>
  <si>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</si>
  <si>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</si>
  <si>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</si>
  <si>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</si>
  <si>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</si>
  <si>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</si>
  <si>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</si>
  <si>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</si>
  <si>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</si>
  <si>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</si>
  <si>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</si>
  <si>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</si>
  <si>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</si>
  <si>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</si>
  <si>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</si>
  <si>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</si>
  <si>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</si>
  <si>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</si>
  <si>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</si>
  <si>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</si>
  <si>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</si>
  <si>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</si>
  <si>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</si>
  <si>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</si>
  <si>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</si>
  <si>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</si>
  <si>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</si>
  <si>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</si>
  <si>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</si>
  <si>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</si>
  <si>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</si>
  <si>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</si>
  <si>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</si>
  <si>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</si>
  <si>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</si>
  <si>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</si>
  <si>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</si>
  <si>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</si>
  <si>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</si>
  <si>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</si>
  <si>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</si>
  <si>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</si>
  <si>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</si>
  <si>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</si>
  <si>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</si>
  <si>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</si>
  <si>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</si>
  <si>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</si>
  <si>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</si>
  <si>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</si>
  <si>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</si>
  <si>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</si>
  <si>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</si>
  <si>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</si>
  <si>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</si>
  <si>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</si>
  <si>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</si>
  <si>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</si>
  <si>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</si>
  <si>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</si>
  <si>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</si>
  <si>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</si>
  <si>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</si>
  <si>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</si>
  <si>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</si>
  <si>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</si>
  <si>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</si>
  <si>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</si>
  <si>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</si>
  <si>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</si>
  <si>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</si>
  <si>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</si>
  <si>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</si>
  <si>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</si>
  <si>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</si>
  <si>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</si>
  <si>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</si>
  <si>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</si>
  <si>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</si>
  <si>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</si>
  <si>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</si>
  <si>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</si>
  <si>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</si>
  <si>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</si>
  <si>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</si>
  <si>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</si>
  <si>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</si>
  <si>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</si>
  <si>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</si>
  <si>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</si>
  <si>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</si>
  <si>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</si>
  <si>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</si>
  <si>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</si>
  <si>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</si>
  <si>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</si>
  <si>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</si>
  <si>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</si>
  <si>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</si>
  <si>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</si>
  <si>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</si>
  <si>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</si>
  <si>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</si>
  <si>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</si>
  <si>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</si>
  <si>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</si>
  <si>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</si>
  <si>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</si>
  <si>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</si>
  <si>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</si>
  <si>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</si>
  <si>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</si>
  <si>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</si>
  <si>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</si>
  <si>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</si>
  <si>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</si>
  <si>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</si>
  <si>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</si>
  <si>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</si>
  <si>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</si>
  <si>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</si>
  <si>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</si>
  <si>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</si>
  <si>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</si>
  <si>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</si>
  <si>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</si>
  <si>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</si>
  <si>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</si>
  <si>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</si>
  <si>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</si>
  <si>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</si>
  <si>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</si>
  <si>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</si>
  <si>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</si>
  <si>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</si>
  <si>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</si>
  <si>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</si>
  <si>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</si>
  <si>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</si>
  <si>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</si>
  <si>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</si>
  <si>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</si>
  <si>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</si>
  <si>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</si>
  <si>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</si>
  <si>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</si>
  <si>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</si>
  <si>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</si>
  <si>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</si>
  <si>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</si>
  <si>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</si>
  <si>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</si>
  <si>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</si>
  <si>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</si>
  <si>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</si>
  <si>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</si>
  <si>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</si>
  <si>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</si>
  <si>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</si>
  <si>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</si>
  <si>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</si>
  <si>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</si>
  <si>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</si>
  <si>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</si>
  <si>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</si>
  <si>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</si>
  <si>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</si>
  <si>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</si>
  <si>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</si>
  <si>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</si>
  <si>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</si>
  <si>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</si>
  <si>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</si>
  <si>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</si>
  <si>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</si>
  <si>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</si>
  <si>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</si>
  <si>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</si>
  <si>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</si>
  <si>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</si>
  <si>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</si>
  <si>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</si>
  <si>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</si>
  <si>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</si>
  <si>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</si>
  <si>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</si>
  <si>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</si>
  <si>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</si>
  <si>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</si>
  <si>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</si>
  <si>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</si>
  <si>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</si>
  <si>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</si>
  <si>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</si>
  <si>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</si>
  <si>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</si>
  <si>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</si>
  <si>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</si>
  <si>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</si>
  <si>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</si>
  <si>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</si>
  <si>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</si>
  <si>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</si>
  <si>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</si>
  <si>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</si>
  <si>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</si>
  <si>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</si>
  <si>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</si>
  <si>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</si>
  <si>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</si>
  <si>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</si>
  <si>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</si>
  <si>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</si>
  <si>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</si>
  <si>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</si>
  <si>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</si>
  <si>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</si>
  <si>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</si>
  <si>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</si>
  <si>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</si>
  <si>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</si>
  <si>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</si>
  <si>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</si>
  <si>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</si>
  <si>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</si>
  <si>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</si>
  <si>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</si>
  <si>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</si>
  <si>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</si>
  <si>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</si>
  <si>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</si>
  <si>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</si>
  <si>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</si>
  <si>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</si>
  <si>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</si>
  <si>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</si>
  <si>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</si>
  <si>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</si>
  <si>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</si>
  <si>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</si>
  <si>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</si>
  <si>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</si>
  <si>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</si>
  <si>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</si>
  <si>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</si>
  <si>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</si>
  <si>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</si>
  <si>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</si>
  <si>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</si>
  <si>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</si>
  <si>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</si>
  <si>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</si>
  <si>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</si>
  <si>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</si>
  <si>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</si>
  <si>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</si>
  <si>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</si>
  <si>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</si>
  <si>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</si>
  <si>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</si>
  <si>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</si>
  <si>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</si>
  <si>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</si>
  <si>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</si>
  <si>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</si>
  <si>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</si>
  <si>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</si>
  <si>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</si>
  <si>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</si>
  <si>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</si>
  <si>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</si>
  <si>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</si>
  <si>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</si>
  <si>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</si>
  <si>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</si>
  <si>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</si>
  <si>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</si>
  <si>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</si>
  <si>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</si>
  <si>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</si>
  <si>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</si>
  <si>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</si>
  <si>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</si>
  <si>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</si>
  <si>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</si>
  <si>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</si>
  <si>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</si>
  <si>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</si>
  <si>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</si>
  <si>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</si>
  <si>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</si>
  <si>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</si>
  <si>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</si>
  <si>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</si>
  <si>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</si>
  <si>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</si>
  <si>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</si>
  <si>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</si>
  <si>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</si>
  <si>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</si>
  <si>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</si>
  <si>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</si>
  <si>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</si>
  <si>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</si>
  <si>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</si>
  <si>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</si>
  <si>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</si>
  <si>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</si>
  <si>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</si>
  <si>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</si>
  <si>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</si>
  <si>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</si>
  <si>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</si>
  <si>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</si>
  <si>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</si>
  <si>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</si>
  <si>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</si>
  <si>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</si>
  <si>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</si>
  <si>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</si>
  <si>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</si>
  <si>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</si>
  <si>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</si>
  <si>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</si>
  <si>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</si>
  <si>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</si>
  <si>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</si>
  <si>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</si>
  <si>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</si>
  <si>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</si>
  <si>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</si>
  <si>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</si>
  <si>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</si>
  <si>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</si>
  <si>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</si>
  <si>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</si>
  <si>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</si>
  <si>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</si>
  <si>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</si>
  <si>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</si>
  <si>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</si>
  <si>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</si>
  <si>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</si>
  <si>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</si>
  <si>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</si>
  <si>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</si>
  <si>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</si>
  <si>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</si>
  <si>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</si>
  <si>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</si>
  <si>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</si>
  <si>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</si>
  <si>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</si>
  <si>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</si>
  <si>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</si>
  <si>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</si>
  <si>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</si>
  <si>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</si>
  <si>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</si>
  <si>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</si>
  <si>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</si>
  <si>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</si>
  <si>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</si>
  <si>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</si>
  <si>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</si>
  <si>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</si>
  <si>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</si>
  <si>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</si>
  <si>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</si>
  <si>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</si>
  <si>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</si>
  <si>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</si>
  <si>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</si>
  <si>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</si>
  <si>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</si>
  <si>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</si>
  <si>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</si>
  <si>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</si>
  <si>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</si>
  <si>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</si>
  <si>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</si>
  <si>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</si>
  <si>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</si>
  <si>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</si>
  <si>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</si>
  <si>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</si>
  <si>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</si>
  <si>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</si>
  <si>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</si>
  <si>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</si>
  <si>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</si>
  <si>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</si>
  <si>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</si>
  <si>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</si>
  <si>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</si>
  <si>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</si>
  <si>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</si>
  <si>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</si>
  <si>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</si>
  <si>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</si>
  <si>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</si>
  <si>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</si>
  <si>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</si>
  <si>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</si>
  <si>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</si>
  <si>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</si>
  <si>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</si>
  <si>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</si>
  <si>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</si>
  <si>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</si>
  <si>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</si>
  <si>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</si>
  <si>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</si>
  <si>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</si>
  <si>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</si>
  <si>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</si>
  <si>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</si>
  <si>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</si>
  <si>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</si>
  <si>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</si>
  <si>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</si>
  <si>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</si>
  <si>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</si>
  <si>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</si>
  <si>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</si>
  <si>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</si>
  <si>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</si>
  <si>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</si>
  <si>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</si>
  <si>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</si>
  <si>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</si>
  <si>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</si>
  <si>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CROATA INSULANUS GRADA PRELOGA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</si>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</sst>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65524.859999999993</v>
      </c>
      <c r="D2" s="7">
        <f>'PR-RAS'!E6</f>
        <v>71867.17</v>
      </c>
      <c r="E2" s="7">
        <v>0</v>
      </c>
      <c r="F2" s="7">
        <v>0</v>
      </c>
      <c r="G2" s="8">
        <f t="shared" ref="G2:G274" si="0">(B2/1000)*(C2*1+D2*2)</f>
        <v>209.25919999999999</v>
      </c>
      <c r="H2" s="8">
        <f t="shared" ref="H2:H274" si="1">ABS(C2-ROUND(C2,0))+ABS(D2-ROUND(D2,0))</f>
        <v>0.31000000000494765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3800</v>
      </c>
      <c r="D45" s="2">
        <f>'PR-RAS'!E49</f>
        <v>5980</v>
      </c>
      <c r="E45" s="2">
        <v>0</v>
      </c>
      <c r="F45" s="2">
        <v>0</v>
      </c>
      <c r="G45" s="3">
        <f t="shared" si="0"/>
        <v>693.43999999999994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3800</v>
      </c>
      <c r="D64" s="2">
        <f>'PR-RAS'!E68</f>
        <v>5980</v>
      </c>
      <c r="E64" s="2">
        <v>0</v>
      </c>
      <c r="F64" s="2">
        <v>0</v>
      </c>
      <c r="G64" s="3">
        <f t="shared" si="0"/>
        <v>992.88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3800</v>
      </c>
      <c r="D65" s="2">
        <f>'PR-RAS'!E69</f>
        <v>5980</v>
      </c>
      <c r="E65" s="2">
        <v>0</v>
      </c>
      <c r="F65" s="2">
        <v>0</v>
      </c>
      <c r="G65" s="3">
        <f t="shared" si="0"/>
        <v>1008.64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151.81</v>
      </c>
      <c r="D78" s="2">
        <f>'PR-RAS'!E82</f>
        <v>51.72</v>
      </c>
      <c r="E78" s="2">
        <v>0</v>
      </c>
      <c r="F78" s="2">
        <v>0</v>
      </c>
      <c r="G78" s="3">
        <f t="shared" si="0"/>
        <v>19.654250000000001</v>
      </c>
      <c r="H78" s="3">
        <f t="shared" si="1"/>
        <v>0.46999999999999886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1.81</v>
      </c>
      <c r="D79" s="2">
        <f>'PR-RAS'!E83</f>
        <v>1.72</v>
      </c>
      <c r="E79" s="2">
        <v>0</v>
      </c>
      <c r="F79" s="2">
        <v>0</v>
      </c>
      <c r="G79" s="3">
        <f t="shared" si="0"/>
        <v>0.40949999999999998</v>
      </c>
      <c r="H79" s="3">
        <f t="shared" si="1"/>
        <v>0.47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1.81</v>
      </c>
      <c r="D81" s="2">
        <f>'PR-RAS'!E85</f>
        <v>1.72</v>
      </c>
      <c r="E81" s="2">
        <v>0</v>
      </c>
      <c r="F81" s="2">
        <v>0</v>
      </c>
      <c r="G81" s="3">
        <f t="shared" si="0"/>
        <v>0.42</v>
      </c>
      <c r="H81" s="3">
        <f t="shared" si="1"/>
        <v>0.47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150</v>
      </c>
      <c r="D87" s="2">
        <f>'PR-RAS'!E91</f>
        <v>50</v>
      </c>
      <c r="E87" s="2">
        <v>0</v>
      </c>
      <c r="F87" s="2">
        <v>0</v>
      </c>
      <c r="G87" s="3">
        <f t="shared" si="0"/>
        <v>21.5</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150</v>
      </c>
      <c r="D89" s="2">
        <f>'PR-RAS'!E93</f>
        <v>50</v>
      </c>
      <c r="E89" s="2">
        <v>0</v>
      </c>
      <c r="F89" s="2">
        <v>0</v>
      </c>
      <c r="G89" s="3">
        <f t="shared" si="0"/>
        <v>22</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1274.3800000000001</v>
      </c>
      <c r="E102" s="2">
        <v>0</v>
      </c>
      <c r="F102" s="2">
        <v>0</v>
      </c>
      <c r="G102" s="3">
        <f t="shared" si="0"/>
        <v>257.42476000000005</v>
      </c>
      <c r="H102" s="3">
        <f t="shared" si="1"/>
        <v>0.38000000000010914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1274.3800000000001</v>
      </c>
      <c r="E108" s="2">
        <v>0</v>
      </c>
      <c r="F108" s="2">
        <v>0</v>
      </c>
      <c r="G108" s="3">
        <f t="shared" si="0"/>
        <v>272.71732000000003</v>
      </c>
      <c r="H108" s="3">
        <f t="shared" si="1"/>
        <v>0.38000000000010914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1274.3800000000001</v>
      </c>
      <c r="E113" s="2">
        <v>0</v>
      </c>
      <c r="F113" s="2">
        <v>0</v>
      </c>
      <c r="G113" s="3">
        <f t="shared" si="0"/>
        <v>285.46112000000005</v>
      </c>
      <c r="H113" s="3">
        <f t="shared" si="1"/>
        <v>0.38000000000010914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61573.049999999996</v>
      </c>
      <c r="D130" s="2">
        <f>'PR-RAS'!E134</f>
        <v>64561.07</v>
      </c>
      <c r="E130" s="2">
        <v>0</v>
      </c>
      <c r="F130" s="2">
        <v>0</v>
      </c>
      <c r="G130" s="3">
        <f t="shared" si="0"/>
        <v>24599.679510000002</v>
      </c>
      <c r="H130" s="3">
        <f t="shared" si="1"/>
        <v>0.11999999999534339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61573.049999999996</v>
      </c>
      <c r="D131" s="2">
        <f>'PR-RAS'!E135</f>
        <v>64561.07</v>
      </c>
      <c r="E131" s="2">
        <v>0</v>
      </c>
      <c r="F131" s="2">
        <v>0</v>
      </c>
      <c r="G131" s="3">
        <f t="shared" si="0"/>
        <v>24790.3747</v>
      </c>
      <c r="H131" s="3">
        <f t="shared" si="1"/>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59246.7</v>
      </c>
      <c r="D132" s="2">
        <f>'PR-RAS'!E136</f>
        <v>62046.54</v>
      </c>
      <c r="E132" s="2">
        <v>0</v>
      </c>
      <c r="F132" s="2">
        <v>0</v>
      </c>
      <c r="G132" s="3">
        <f t="shared" si="0"/>
        <v>24017.511180000001</v>
      </c>
      <c r="H132" s="3">
        <f t="shared" si="1"/>
        <v>0.76000000000203727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2326.35</v>
      </c>
      <c r="D133" s="2">
        <f>'PR-RAS'!E137</f>
        <v>2514.5300000000002</v>
      </c>
      <c r="E133" s="2">
        <v>0</v>
      </c>
      <c r="F133" s="2">
        <v>0</v>
      </c>
      <c r="G133" s="3">
        <f t="shared" si="0"/>
        <v>970.91412000000003</v>
      </c>
      <c r="H133" s="3">
        <f t="shared" si="1"/>
        <v>0.81999999999970896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63047.87</v>
      </c>
      <c r="D148" s="2">
        <f>'PR-RAS'!E152</f>
        <v>73388.87000000001</v>
      </c>
      <c r="E148" s="2">
        <v>0</v>
      </c>
      <c r="F148" s="2">
        <v>0</v>
      </c>
      <c r="G148" s="3">
        <f t="shared" si="0"/>
        <v>30844.364669999999</v>
      </c>
      <c r="H148" s="3">
        <f t="shared" si="1"/>
        <v>0.25999999998748535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31141</v>
      </c>
      <c r="D149" s="2">
        <f>'PR-RAS'!E153</f>
        <v>33940.089999999997</v>
      </c>
      <c r="E149" s="2">
        <v>0</v>
      </c>
      <c r="F149" s="2">
        <v>0</v>
      </c>
      <c r="G149" s="3">
        <f t="shared" si="0"/>
        <v>14655.134639999998</v>
      </c>
      <c r="H149" s="3">
        <f t="shared" si="1"/>
        <v>8.999999999650754E-2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24933.919999999998</v>
      </c>
      <c r="D150" s="2">
        <f>'PR-RAS'!E154</f>
        <v>27422.400000000001</v>
      </c>
      <c r="E150" s="2">
        <v>0</v>
      </c>
      <c r="F150" s="2">
        <v>0</v>
      </c>
      <c r="G150" s="3">
        <f t="shared" si="0"/>
        <v>11887.029279999999</v>
      </c>
      <c r="H150" s="3">
        <f t="shared" si="1"/>
        <v>0.48000000000320142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24933.919999999998</v>
      </c>
      <c r="D151" s="2">
        <f>'PR-RAS'!E155</f>
        <v>27422.400000000001</v>
      </c>
      <c r="E151" s="2">
        <v>0</v>
      </c>
      <c r="F151" s="2">
        <v>0</v>
      </c>
      <c r="G151" s="3">
        <f t="shared" si="0"/>
        <v>11966.807999999999</v>
      </c>
      <c r="H151" s="3">
        <f t="shared" si="1"/>
        <v>0.48000000000320142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2093</v>
      </c>
      <c r="D155" s="2">
        <f>'PR-RAS'!E159</f>
        <v>1993.01</v>
      </c>
      <c r="E155" s="2">
        <v>0</v>
      </c>
      <c r="F155" s="2">
        <v>0</v>
      </c>
      <c r="G155" s="3">
        <f t="shared" si="0"/>
        <v>936.16908000000001</v>
      </c>
      <c r="H155" s="3">
        <f t="shared" si="1"/>
        <v>9.9999999999909051E-3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4114.08</v>
      </c>
      <c r="D156" s="2">
        <f>'PR-RAS'!E160</f>
        <v>4524.68</v>
      </c>
      <c r="E156" s="2">
        <v>0</v>
      </c>
      <c r="F156" s="2">
        <v>0</v>
      </c>
      <c r="G156" s="3">
        <f t="shared" si="0"/>
        <v>2040.3332</v>
      </c>
      <c r="H156" s="3">
        <f t="shared" si="1"/>
        <v>0.3999999999996362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4114.08</v>
      </c>
      <c r="D158" s="2">
        <f>'PR-RAS'!E162</f>
        <v>4524.68</v>
      </c>
      <c r="E158" s="2">
        <v>0</v>
      </c>
      <c r="F158" s="2">
        <v>0</v>
      </c>
      <c r="G158" s="3">
        <f t="shared" si="0"/>
        <v>2066.6600800000001</v>
      </c>
      <c r="H158" s="3">
        <f t="shared" si="1"/>
        <v>0.3999999999996362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31519.4</v>
      </c>
      <c r="D160" s="2">
        <f>'PR-RAS'!E164</f>
        <v>39072.54</v>
      </c>
      <c r="E160" s="2">
        <v>0</v>
      </c>
      <c r="F160" s="2">
        <v>0</v>
      </c>
      <c r="G160" s="3">
        <f t="shared" si="0"/>
        <v>17436.652320000001</v>
      </c>
      <c r="H160" s="3">
        <f t="shared" si="1"/>
        <v>0.86000000000058208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2614.0100000000002</v>
      </c>
      <c r="D161" s="2">
        <f>'PR-RAS'!E165</f>
        <v>2101.7399999999998</v>
      </c>
      <c r="E161" s="2">
        <v>0</v>
      </c>
      <c r="F161" s="2">
        <v>0</v>
      </c>
      <c r="G161" s="3">
        <f t="shared" si="0"/>
        <v>1090.7983999999999</v>
      </c>
      <c r="H161" s="3">
        <f t="shared" si="1"/>
        <v>0.27000000000043656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460.5</v>
      </c>
      <c r="D162" s="2">
        <f>'PR-RAS'!E166</f>
        <v>0</v>
      </c>
      <c r="E162" s="2">
        <v>0</v>
      </c>
      <c r="F162" s="2">
        <v>0</v>
      </c>
      <c r="G162" s="3">
        <f t="shared" si="0"/>
        <v>74.140500000000003</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2070.5100000000002</v>
      </c>
      <c r="D163" s="2">
        <f>'PR-RAS'!E167</f>
        <v>955.62</v>
      </c>
      <c r="E163" s="2">
        <v>0</v>
      </c>
      <c r="F163" s="2">
        <v>0</v>
      </c>
      <c r="G163" s="3">
        <f t="shared" si="0"/>
        <v>645.04349999999999</v>
      </c>
      <c r="H163" s="3">
        <f t="shared" si="1"/>
        <v>0.86999999999977717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83</v>
      </c>
      <c r="D165" s="2">
        <f>'PR-RAS'!E169</f>
        <v>1146.1199999999999</v>
      </c>
      <c r="E165" s="2">
        <v>0</v>
      </c>
      <c r="F165" s="2">
        <v>0</v>
      </c>
      <c r="G165" s="3">
        <f t="shared" si="0"/>
        <v>389.53935999999999</v>
      </c>
      <c r="H165" s="3">
        <f t="shared" si="1"/>
        <v>0.11999999999989086</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6453.01</v>
      </c>
      <c r="D166" s="2">
        <f>'PR-RAS'!E170</f>
        <v>6046.74</v>
      </c>
      <c r="E166" s="2">
        <v>0</v>
      </c>
      <c r="F166" s="2">
        <v>0</v>
      </c>
      <c r="G166" s="3">
        <f t="shared" si="0"/>
        <v>3060.17085</v>
      </c>
      <c r="H166" s="3">
        <f t="shared" si="1"/>
        <v>0.27000000000043656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1237.06</v>
      </c>
      <c r="D167" s="2">
        <f>'PR-RAS'!E171</f>
        <v>710.46</v>
      </c>
      <c r="E167" s="2">
        <v>0</v>
      </c>
      <c r="F167" s="2">
        <v>0</v>
      </c>
      <c r="G167" s="3">
        <f t="shared" si="0"/>
        <v>441.22468000000003</v>
      </c>
      <c r="H167" s="3">
        <f t="shared" si="1"/>
        <v>0.51999999999998181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3254.86</v>
      </c>
      <c r="D169" s="2">
        <f>'PR-RAS'!E173</f>
        <v>4028.88</v>
      </c>
      <c r="E169" s="2">
        <v>0</v>
      </c>
      <c r="F169" s="2">
        <v>0</v>
      </c>
      <c r="G169" s="3">
        <f t="shared" si="0"/>
        <v>1900.5201600000003</v>
      </c>
      <c r="H169" s="3">
        <f t="shared" si="1"/>
        <v>0.25999999999976353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1961.09</v>
      </c>
      <c r="D171" s="2">
        <f>'PR-RAS'!E175</f>
        <v>1307.4000000000001</v>
      </c>
      <c r="E171" s="2">
        <v>0</v>
      </c>
      <c r="F171" s="2">
        <v>0</v>
      </c>
      <c r="G171" s="3">
        <f t="shared" si="0"/>
        <v>777.90130000000011</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15309.710000000001</v>
      </c>
      <c r="D174" s="2">
        <f>'PR-RAS'!E178</f>
        <v>22179.09</v>
      </c>
      <c r="E174" s="2">
        <v>0</v>
      </c>
      <c r="F174" s="2">
        <v>0</v>
      </c>
      <c r="G174" s="3">
        <f t="shared" si="0"/>
        <v>10322.544969999999</v>
      </c>
      <c r="H174" s="3">
        <f t="shared" si="1"/>
        <v>0.37999999999919964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646.39</v>
      </c>
      <c r="D175" s="2">
        <f>'PR-RAS'!E179</f>
        <v>789.65</v>
      </c>
      <c r="E175" s="2">
        <v>0</v>
      </c>
      <c r="F175" s="2">
        <v>0</v>
      </c>
      <c r="G175" s="3">
        <f t="shared" si="0"/>
        <v>387.27006</v>
      </c>
      <c r="H175" s="3">
        <f t="shared" si="1"/>
        <v>0.74000000000000909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735.58</v>
      </c>
      <c r="D176" s="2">
        <f>'PR-RAS'!E180</f>
        <v>894.46</v>
      </c>
      <c r="E176" s="2">
        <v>0</v>
      </c>
      <c r="F176" s="2">
        <v>0</v>
      </c>
      <c r="G176" s="3">
        <f t="shared" si="0"/>
        <v>441.78749999999997</v>
      </c>
      <c r="H176" s="3">
        <f t="shared" si="1"/>
        <v>0.87999999999999545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170.22</v>
      </c>
      <c r="D177" s="2">
        <f>'PR-RAS'!E181</f>
        <v>50</v>
      </c>
      <c r="E177" s="2">
        <v>0</v>
      </c>
      <c r="F177" s="2">
        <v>0</v>
      </c>
      <c r="G177" s="3">
        <f t="shared" si="0"/>
        <v>47.558720000000001</v>
      </c>
      <c r="H177" s="3">
        <f t="shared" si="1"/>
        <v>0.21999999999999886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375</v>
      </c>
      <c r="D179" s="2">
        <f>'PR-RAS'!E183</f>
        <v>600</v>
      </c>
      <c r="E179" s="2">
        <v>0</v>
      </c>
      <c r="F179" s="2">
        <v>0</v>
      </c>
      <c r="G179" s="3">
        <f t="shared" si="0"/>
        <v>280.34999999999997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8817.07</v>
      </c>
      <c r="D181" s="2">
        <f>'PR-RAS'!E185</f>
        <v>11996.1</v>
      </c>
      <c r="E181" s="2">
        <v>0</v>
      </c>
      <c r="F181" s="2">
        <v>0</v>
      </c>
      <c r="G181" s="3">
        <f t="shared" si="0"/>
        <v>5905.6686000000009</v>
      </c>
      <c r="H181" s="3">
        <f t="shared" si="1"/>
        <v>0.17000000000007276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1512.45</v>
      </c>
      <c r="D182" s="2">
        <f>'PR-RAS'!E186</f>
        <v>2415.69</v>
      </c>
      <c r="E182" s="2">
        <v>0</v>
      </c>
      <c r="F182" s="2">
        <v>0</v>
      </c>
      <c r="G182" s="3">
        <f t="shared" si="0"/>
        <v>1148.23323</v>
      </c>
      <c r="H182" s="3">
        <f t="shared" si="1"/>
        <v>0.75999999999999091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3053</v>
      </c>
      <c r="D183" s="2">
        <f>'PR-RAS'!E187</f>
        <v>5433.19</v>
      </c>
      <c r="E183" s="2">
        <v>0</v>
      </c>
      <c r="F183" s="2">
        <v>0</v>
      </c>
      <c r="G183" s="3">
        <f t="shared" si="0"/>
        <v>2533.3271599999998</v>
      </c>
      <c r="H183" s="3">
        <f t="shared" si="1"/>
        <v>0.18999999999959982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7142.67</v>
      </c>
      <c r="D190" s="2">
        <f>'PR-RAS'!E194</f>
        <v>8744.9700000000012</v>
      </c>
      <c r="E190" s="2">
        <v>0</v>
      </c>
      <c r="F190" s="2">
        <v>0</v>
      </c>
      <c r="G190" s="3">
        <f t="shared" si="0"/>
        <v>4655.5632900000001</v>
      </c>
      <c r="H190" s="3">
        <f t="shared" si="1"/>
        <v>0.35999999999876309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2122.09</v>
      </c>
      <c r="D192" s="2">
        <f>'PR-RAS'!E196</f>
        <v>2499.2600000000002</v>
      </c>
      <c r="E192" s="2">
        <v>0</v>
      </c>
      <c r="F192" s="2">
        <v>0</v>
      </c>
      <c r="G192" s="3">
        <f t="shared" si="0"/>
        <v>1360.0365100000001</v>
      </c>
      <c r="H192" s="3">
        <f t="shared" si="1"/>
        <v>0.3500000000003638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986.99</v>
      </c>
      <c r="D193" s="2">
        <f>'PR-RAS'!E197</f>
        <v>574.6</v>
      </c>
      <c r="E193" s="2">
        <v>0</v>
      </c>
      <c r="F193" s="2">
        <v>0</v>
      </c>
      <c r="G193" s="3">
        <f t="shared" si="0"/>
        <v>410.14848000000001</v>
      </c>
      <c r="H193" s="3">
        <f t="shared" si="1"/>
        <v>0.40999999999996817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320</v>
      </c>
      <c r="E194" s="2">
        <v>0</v>
      </c>
      <c r="F194" s="2">
        <v>0</v>
      </c>
      <c r="G194" s="3">
        <f t="shared" si="0"/>
        <v>123.52000000000001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4033.59</v>
      </c>
      <c r="D197" s="2">
        <f>'PR-RAS'!E201</f>
        <v>5317.93</v>
      </c>
      <c r="E197" s="2">
        <v>0</v>
      </c>
      <c r="F197" s="2">
        <v>0</v>
      </c>
      <c r="G197" s="3">
        <f t="shared" si="0"/>
        <v>2875.2122000000004</v>
      </c>
      <c r="H197" s="3">
        <f t="shared" si="1"/>
        <v>0.47999999999956344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387.47</v>
      </c>
      <c r="D198" s="2">
        <f>'PR-RAS'!E202</f>
        <v>376.24</v>
      </c>
      <c r="E198" s="2">
        <v>0</v>
      </c>
      <c r="F198" s="2">
        <v>0</v>
      </c>
      <c r="G198" s="3">
        <f t="shared" si="0"/>
        <v>224.57015000000001</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387.47</v>
      </c>
      <c r="D212" s="2">
        <f>'PR-RAS'!E216</f>
        <v>376.24</v>
      </c>
      <c r="E212" s="2">
        <v>0</v>
      </c>
      <c r="F212" s="2">
        <v>0</v>
      </c>
      <c r="G212" s="3">
        <f t="shared" si="0"/>
        <v>240.52945</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387.47</v>
      </c>
      <c r="D213" s="2">
        <f>'PR-RAS'!E217</f>
        <v>376.24</v>
      </c>
      <c r="E213" s="2">
        <v>0</v>
      </c>
      <c r="F213" s="2">
        <v>0</v>
      </c>
      <c r="G213" s="3">
        <f t="shared" si="0"/>
        <v>241.6694</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63047.87</v>
      </c>
      <c r="D295" s="2">
        <f>'PR-RAS'!E299</f>
        <v>73388.87000000001</v>
      </c>
      <c r="E295" s="2">
        <v>0</v>
      </c>
      <c r="F295" s="2">
        <v>0</v>
      </c>
      <c r="G295" s="3">
        <f t="shared" si="12"/>
        <v>61688.729339999998</v>
      </c>
      <c r="H295" s="3">
        <f t="shared" si="13"/>
        <v>0.25999999998748535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2476.9899999999907</v>
      </c>
      <c r="D296" s="2">
        <f>'PR-RAS'!E300</f>
        <v>0</v>
      </c>
      <c r="E296" s="2">
        <v>0</v>
      </c>
      <c r="F296" s="2">
        <v>0</v>
      </c>
      <c r="G296" s="3">
        <f t="shared" si="12"/>
        <v>730.71204999999725</v>
      </c>
      <c r="H296" s="3">
        <f t="shared" si="13"/>
        <v>1.0000000009313226E-2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1521.7000000000116</v>
      </c>
      <c r="E297" s="2">
        <v>0</v>
      </c>
      <c r="F297" s="2">
        <v>0</v>
      </c>
      <c r="G297" s="3">
        <f t="shared" si="12"/>
        <v>900.84640000000684</v>
      </c>
      <c r="H297" s="3">
        <f t="shared" si="13"/>
        <v>0.29999999998835847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153.24</v>
      </c>
      <c r="D298" s="2">
        <f>'PR-RAS'!E302</f>
        <v>303.88</v>
      </c>
      <c r="E298" s="2">
        <v>0</v>
      </c>
      <c r="F298" s="2">
        <v>0</v>
      </c>
      <c r="G298" s="3">
        <f t="shared" si="12"/>
        <v>226.017</v>
      </c>
      <c r="H298" s="3">
        <f t="shared" si="13"/>
        <v>0.36000000000001364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2326.35</v>
      </c>
      <c r="D355" s="2">
        <f>'PR-RAS'!E360</f>
        <v>2514.5299999999997</v>
      </c>
      <c r="E355" s="2">
        <v>0</v>
      </c>
      <c r="F355" s="2">
        <v>0</v>
      </c>
      <c r="G355" s="3">
        <f t="shared" si="12"/>
        <v>2603.8151399999997</v>
      </c>
      <c r="H355" s="3">
        <f t="shared" si="13"/>
        <v>0.82000000000016371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1307.54</v>
      </c>
      <c r="D356" s="2">
        <f>'PR-RAS'!E361</f>
        <v>1733.75</v>
      </c>
      <c r="E356" s="2">
        <v>0</v>
      </c>
      <c r="F356" s="2">
        <v>0</v>
      </c>
      <c r="G356" s="3">
        <f t="shared" si="12"/>
        <v>1695.1391999999998</v>
      </c>
      <c r="H356" s="3">
        <f t="shared" si="13"/>
        <v>0.71000000000003638</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1307.54</v>
      </c>
      <c r="D361" s="2">
        <f>'PR-RAS'!E366</f>
        <v>1733.75</v>
      </c>
      <c r="E361" s="2">
        <v>0</v>
      </c>
      <c r="F361" s="2">
        <v>0</v>
      </c>
      <c r="G361" s="3">
        <f t="shared" si="12"/>
        <v>1719.0144</v>
      </c>
      <c r="H361" s="3">
        <f t="shared" si="13"/>
        <v>0.71000000000003638</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1307.54</v>
      </c>
      <c r="D364" s="2">
        <f>'PR-RAS'!E369</f>
        <v>1733.75</v>
      </c>
      <c r="E364" s="2">
        <v>0</v>
      </c>
      <c r="F364" s="2">
        <v>0</v>
      </c>
      <c r="G364" s="3">
        <f t="shared" si="12"/>
        <v>1733.33952</v>
      </c>
      <c r="H364" s="3">
        <f t="shared" si="13"/>
        <v>0.71000000000003638</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1018.81</v>
      </c>
      <c r="D368" s="2">
        <f>'PR-RAS'!E373</f>
        <v>780.78</v>
      </c>
      <c r="E368" s="2">
        <v>0</v>
      </c>
      <c r="F368" s="2">
        <v>0</v>
      </c>
      <c r="G368" s="3">
        <f t="shared" si="12"/>
        <v>946.99578999999994</v>
      </c>
      <c r="H368" s="3">
        <f t="shared" si="13"/>
        <v>0.41000000000008185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931.81</v>
      </c>
      <c r="D374" s="2">
        <f>'PR-RAS'!E379</f>
        <v>780.78</v>
      </c>
      <c r="E374" s="2">
        <v>0</v>
      </c>
      <c r="F374" s="2">
        <v>0</v>
      </c>
      <c r="G374" s="3">
        <f t="shared" si="12"/>
        <v>930.0270099999999</v>
      </c>
      <c r="H374" s="3">
        <f t="shared" si="13"/>
        <v>0.41000000000008185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931.81</v>
      </c>
      <c r="D381" s="2">
        <f>'PR-RAS'!E386</f>
        <v>780.78</v>
      </c>
      <c r="E381" s="2">
        <v>0</v>
      </c>
      <c r="F381" s="2">
        <v>0</v>
      </c>
      <c r="G381" s="3">
        <f t="shared" si="12"/>
        <v>947.48059999999998</v>
      </c>
      <c r="H381" s="3">
        <f t="shared" si="13"/>
        <v>0.41000000000008185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87</v>
      </c>
      <c r="D388" s="2">
        <f>'PR-RAS'!E393</f>
        <v>0</v>
      </c>
      <c r="E388" s="2">
        <v>0</v>
      </c>
      <c r="F388" s="2">
        <v>0</v>
      </c>
      <c r="G388" s="3">
        <f t="shared" si="12"/>
        <v>33.669000000000004</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87</v>
      </c>
      <c r="D392" s="2">
        <f>'PR-RAS'!E397</f>
        <v>0</v>
      </c>
      <c r="E392" s="2">
        <v>0</v>
      </c>
      <c r="F392" s="2">
        <v>0</v>
      </c>
      <c r="G392" s="3">
        <f t="shared" si="12"/>
        <v>34.017000000000003</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2326.35</v>
      </c>
      <c r="D413" s="2">
        <f>'PR-RAS'!E418</f>
        <v>2514.5299999999997</v>
      </c>
      <c r="E413" s="2">
        <v>0</v>
      </c>
      <c r="F413" s="2">
        <v>0</v>
      </c>
      <c r="G413" s="3">
        <f t="shared" si="12"/>
        <v>3030.4289199999998</v>
      </c>
      <c r="H413" s="3">
        <f t="shared" si="13"/>
        <v>0.82000000000016371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65524.859999999993</v>
      </c>
      <c r="D417" s="2">
        <f>'PR-RAS'!E422</f>
        <v>71867.17</v>
      </c>
      <c r="E417" s="2">
        <v>0</v>
      </c>
      <c r="F417" s="2">
        <v>0</v>
      </c>
      <c r="G417" s="3">
        <f t="shared" si="12"/>
        <v>87051.827199999985</v>
      </c>
      <c r="H417" s="3">
        <f t="shared" si="13"/>
        <v>0.31000000000494765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65374.22</v>
      </c>
      <c r="D418" s="2">
        <f>'PR-RAS'!E423</f>
        <v>75903.400000000009</v>
      </c>
      <c r="E418" s="2">
        <v>0</v>
      </c>
      <c r="F418" s="2">
        <v>0</v>
      </c>
      <c r="G418" s="3">
        <f t="shared" si="12"/>
        <v>90564.485339999999</v>
      </c>
      <c r="H418" s="3">
        <f t="shared" si="13"/>
        <v>0.6200000000098953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150.63999999999214</v>
      </c>
      <c r="D419" s="2">
        <f>'PR-RAS'!E424</f>
        <v>0</v>
      </c>
      <c r="E419" s="2">
        <v>0</v>
      </c>
      <c r="F419" s="2">
        <v>0</v>
      </c>
      <c r="G419" s="3">
        <f t="shared" si="12"/>
        <v>62.967519999996711</v>
      </c>
      <c r="H419" s="3">
        <f t="shared" si="13"/>
        <v>0.36000000000785803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4036.2300000000105</v>
      </c>
      <c r="E420" s="2">
        <v>0</v>
      </c>
      <c r="F420" s="2">
        <v>0</v>
      </c>
      <c r="G420" s="3">
        <f t="shared" si="12"/>
        <v>3382.3607400000087</v>
      </c>
      <c r="H420" s="3">
        <f t="shared" si="13"/>
        <v>0.23000000001047738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153.24</v>
      </c>
      <c r="D421" s="2">
        <f>'PR-RAS'!E426</f>
        <v>303.88</v>
      </c>
      <c r="E421" s="2">
        <v>0</v>
      </c>
      <c r="F421" s="2">
        <v>0</v>
      </c>
      <c r="G421" s="3">
        <f t="shared" si="12"/>
        <v>319.62</v>
      </c>
      <c r="H421" s="3">
        <f t="shared" si="13"/>
        <v>0.36000000000001364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65524.859999999993</v>
      </c>
      <c r="D637" s="2">
        <f>'PR-RAS'!E643</f>
        <v>71867.17</v>
      </c>
      <c r="E637" s="2">
        <v>0</v>
      </c>
      <c r="F637" s="2">
        <v>0</v>
      </c>
      <c r="G637" s="3">
        <f t="shared" si="14"/>
        <v>133088.8512</v>
      </c>
      <c r="H637" s="3">
        <f t="shared" si="15"/>
        <v>0.31000000000494765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65374.22</v>
      </c>
      <c r="D638" s="2">
        <f>'PR-RAS'!E644</f>
        <v>75903.400000000009</v>
      </c>
      <c r="E638" s="2">
        <v>0</v>
      </c>
      <c r="F638" s="2">
        <v>0</v>
      </c>
      <c r="G638" s="3">
        <f t="shared" si="14"/>
        <v>138344.30974000003</v>
      </c>
      <c r="H638" s="3">
        <f t="shared" si="15"/>
        <v>0.6200000000098953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150.63999999999214</v>
      </c>
      <c r="D639" s="2">
        <f>'PR-RAS'!E645</f>
        <v>0</v>
      </c>
      <c r="E639" s="2">
        <v>0</v>
      </c>
      <c r="F639" s="2">
        <v>0</v>
      </c>
      <c r="G639" s="3">
        <f t="shared" si="14"/>
        <v>96.10831999999499</v>
      </c>
      <c r="H639" s="3">
        <f t="shared" si="15"/>
        <v>0.36000000000785803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4036.2300000000105</v>
      </c>
      <c r="E640" s="2">
        <v>0</v>
      </c>
      <c r="F640" s="2">
        <v>0</v>
      </c>
      <c r="G640" s="3">
        <f t="shared" si="14"/>
        <v>5158.3019400000139</v>
      </c>
      <c r="H640" s="3">
        <f t="shared" si="15"/>
        <v>0.23000000001047738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153.24</v>
      </c>
      <c r="D641" s="2">
        <f>'PR-RAS'!E647</f>
        <v>303.88</v>
      </c>
      <c r="E641" s="2">
        <v>0</v>
      </c>
      <c r="F641" s="2">
        <v>0</v>
      </c>
      <c r="G641" s="3">
        <f t="shared" si="14"/>
        <v>487.04</v>
      </c>
      <c r="H641" s="3">
        <f t="shared" si="15"/>
        <v>0.36000000000001364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303.87999999999215</v>
      </c>
      <c r="D643" s="2">
        <f>'PR-RAS'!E649</f>
        <v>0</v>
      </c>
      <c r="E643" s="2">
        <v>0</v>
      </c>
      <c r="F643" s="2">
        <v>0</v>
      </c>
      <c r="G643" s="3">
        <f t="shared" si="14"/>
        <v>195.09095999999496</v>
      </c>
      <c r="H643" s="3">
        <f t="shared" si="15"/>
        <v>0.12000000000784894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3732.3500000000104</v>
      </c>
      <c r="E644" s="2">
        <v>0</v>
      </c>
      <c r="F644" s="2">
        <v>0</v>
      </c>
      <c r="G644" s="3">
        <f t="shared" si="14"/>
        <v>4799.8021000000135</v>
      </c>
      <c r="H644" s="3">
        <f t="shared" si="15"/>
        <v>0.35000000001036824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211.37</v>
      </c>
      <c r="D646" s="2">
        <f>'PR-RAS'!E653</f>
        <v>3057.76</v>
      </c>
      <c r="E646" s="2">
        <v>0</v>
      </c>
      <c r="F646" s="2">
        <v>0</v>
      </c>
      <c r="G646" s="3">
        <f t="shared" si="14"/>
        <v>4080.8440500000002</v>
      </c>
      <c r="H646" s="3">
        <f t="shared" si="15"/>
        <v>0.60999999999978627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65887.06</v>
      </c>
      <c r="D647" s="2">
        <f>'PR-RAS'!E654</f>
        <v>66350.37</v>
      </c>
      <c r="E647" s="2">
        <v>0</v>
      </c>
      <c r="F647" s="2">
        <v>0</v>
      </c>
      <c r="G647" s="3">
        <f t="shared" si="14"/>
        <v>128287.7188</v>
      </c>
      <c r="H647" s="3">
        <f t="shared" si="15"/>
        <v>0.42999999999301508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63040.67</v>
      </c>
      <c r="D648" s="2">
        <f>'PR-RAS'!E655</f>
        <v>69387.13</v>
      </c>
      <c r="E648" s="2">
        <v>0</v>
      </c>
      <c r="F648" s="2">
        <v>0</v>
      </c>
      <c r="G648" s="3">
        <f t="shared" si="14"/>
        <v>130574.25971</v>
      </c>
      <c r="H648" s="3">
        <f t="shared" si="15"/>
        <v>0.46000000000640284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3057.7599999999948</v>
      </c>
      <c r="D649" s="2">
        <f>'PR-RAS'!E656</f>
        <v>20.999999999985448</v>
      </c>
      <c r="E649" s="2">
        <v>0</v>
      </c>
      <c r="F649" s="2">
        <v>0</v>
      </c>
      <c r="G649" s="3">
        <f t="shared" si="14"/>
        <v>2008.6444799999779</v>
      </c>
      <c r="H649" s="3">
        <f t="shared" si="15"/>
        <v>0.2400000000197906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3200</v>
      </c>
      <c r="D676" s="2">
        <f>'PR-RAS'!E683</f>
        <v>4980</v>
      </c>
      <c r="E676" s="2">
        <v>0</v>
      </c>
      <c r="F676" s="2">
        <v>0</v>
      </c>
      <c r="G676" s="3">
        <f t="shared" si="14"/>
        <v>8883</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600</v>
      </c>
      <c r="D677" s="2">
        <f>'PR-RAS'!E684</f>
        <v>1000</v>
      </c>
      <c r="E677" s="2">
        <v>0</v>
      </c>
      <c r="F677" s="2">
        <v>0</v>
      </c>
      <c r="G677" s="3">
        <f t="shared" si="14"/>
        <v>1757.6000000000001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2070.5100000000002</v>
      </c>
      <c r="D727" s="2">
        <f>'PR-RAS'!E734</f>
        <v>955.62</v>
      </c>
      <c r="E727" s="2">
        <v>0</v>
      </c>
      <c r="F727" s="2">
        <v>0</v>
      </c>
      <c r="G727" s="3">
        <f t="shared" si="14"/>
        <v>2890.7505000000001</v>
      </c>
      <c r="H727" s="3">
        <f t="shared" si="15"/>
        <v>0.86999999999977717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2816.14</v>
      </c>
      <c r="D730" s="2">
        <f>'PR-RAS'!E737</f>
        <v>0</v>
      </c>
      <c r="E730" s="2">
        <v>0</v>
      </c>
      <c r="F730" s="2">
        <v>0</v>
      </c>
      <c r="G730" s="3">
        <f t="shared" si="14"/>
        <v>2052.9660599999997</v>
      </c>
      <c r="H730" s="3">
        <f t="shared" si="15"/>
        <v>0.13999999999987267</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569.63</v>
      </c>
      <c r="D731" s="2">
        <f>'PR-RAS'!E738</f>
        <v>3085.4</v>
      </c>
      <c r="E731" s="2">
        <v>0</v>
      </c>
      <c r="F731" s="2">
        <v>0</v>
      </c>
      <c r="G731" s="3">
        <f t="shared" si="14"/>
        <v>4920.5138999999999</v>
      </c>
      <c r="H731" s="3">
        <f t="shared" si="15"/>
        <v>0.7700000000000955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200438.26000000004</v>
      </c>
      <c r="D1011" s="7">
        <f>BILANCA!E6</f>
        <v>199279.83000000005</v>
      </c>
      <c r="E1011" s="7">
        <v>0</v>
      </c>
      <c r="F1011" s="7">
        <v>0</v>
      </c>
      <c r="G1011" s="8">
        <f t="shared" ref="G1011:G1306" si="38">B1011/1000*C1011+B1011/500*D1011</f>
        <v>598.99792000000014</v>
      </c>
      <c r="H1011" s="8">
        <f t="shared" si="35"/>
        <v>0.42999999999301508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197313.96000000005</v>
      </c>
      <c r="D1012" s="2">
        <f>BILANCA!E7</f>
        <v>199004.03000000006</v>
      </c>
      <c r="E1012" s="2">
        <v>0</v>
      </c>
      <c r="F1012" s="2">
        <v>0</v>
      </c>
      <c r="G1012" s="3">
        <f t="shared" si="38"/>
        <v>1190.6440400000004</v>
      </c>
      <c r="H1012" s="3">
        <f t="shared" si="35"/>
        <v>7.0000000006984919E-2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1307.54</v>
      </c>
      <c r="D1013" s="2">
        <f>BILANCA!E8</f>
        <v>3041.29</v>
      </c>
      <c r="E1013" s="2">
        <v>0</v>
      </c>
      <c r="F1013" s="2">
        <v>0</v>
      </c>
      <c r="G1013" s="3">
        <f t="shared" si="38"/>
        <v>22.170359999999999</v>
      </c>
      <c r="H1013" s="3">
        <f t="shared" si="35"/>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1307.54</v>
      </c>
      <c r="D1015" s="2">
        <f>BILANCA!E10</f>
        <v>3041.29</v>
      </c>
      <c r="E1015" s="2">
        <v>0</v>
      </c>
      <c r="F1015" s="2">
        <v>0</v>
      </c>
      <c r="G1015" s="3">
        <f t="shared" si="38"/>
        <v>36.950600000000001</v>
      </c>
      <c r="H1015" s="3">
        <f t="shared" si="35"/>
        <v>0.75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196006.42000000004</v>
      </c>
      <c r="D1017" s="2">
        <f>BILANCA!E12</f>
        <v>195962.74000000005</v>
      </c>
      <c r="E1017" s="2">
        <v>0</v>
      </c>
      <c r="F1017" s="2">
        <v>0</v>
      </c>
      <c r="G1017" s="3">
        <f t="shared" si="38"/>
        <v>4115.5233000000007</v>
      </c>
      <c r="H1017" s="3">
        <f t="shared" si="35"/>
        <v>0.67999999999301508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483.08999999999992</v>
      </c>
      <c r="D1024" s="2">
        <f>BILANCA!E19</f>
        <v>3305.26</v>
      </c>
      <c r="E1024" s="2">
        <v>0</v>
      </c>
      <c r="F1024" s="2">
        <v>0</v>
      </c>
      <c r="G1024" s="3">
        <f t="shared" si="38"/>
        <v>99.310540000000017</v>
      </c>
      <c r="H1024" s="3">
        <f t="shared" si="35"/>
        <v>0.35000000000013642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780.78</v>
      </c>
      <c r="E1025" s="2">
        <v>0</v>
      </c>
      <c r="F1025" s="2">
        <v>0</v>
      </c>
      <c r="G1025" s="3">
        <f t="shared" si="38"/>
        <v>23.423399999999997</v>
      </c>
      <c r="H1025" s="3">
        <f t="shared" si="35"/>
        <v>0.22000000000002728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2524.48</v>
      </c>
      <c r="D1031" s="2">
        <f>BILANCA!E26</f>
        <v>2524.48</v>
      </c>
      <c r="E1031" s="2">
        <v>0</v>
      </c>
      <c r="F1031" s="2">
        <v>0</v>
      </c>
      <c r="G1031" s="3">
        <f t="shared" si="38"/>
        <v>159.04224000000002</v>
      </c>
      <c r="H1031" s="3">
        <f t="shared" si="35"/>
        <v>0.96000000000003638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2041.39</v>
      </c>
      <c r="D1033" s="2">
        <f>BILANCA!E28</f>
        <v>0</v>
      </c>
      <c r="E1033" s="2">
        <v>0</v>
      </c>
      <c r="F1033" s="2">
        <v>0</v>
      </c>
      <c r="G1033" s="3">
        <f t="shared" si="38"/>
        <v>46.951970000000003</v>
      </c>
      <c r="H1033" s="3">
        <f t="shared" si="35"/>
        <v>0.39000000000010004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183827.13000000003</v>
      </c>
      <c r="D1040" s="2">
        <f>BILANCA!E35</f>
        <v>183827.13000000003</v>
      </c>
      <c r="E1040" s="2">
        <v>0</v>
      </c>
      <c r="F1040" s="2">
        <v>0</v>
      </c>
      <c r="G1040" s="3">
        <f t="shared" si="38"/>
        <v>16544.441700000003</v>
      </c>
      <c r="H1040" s="3">
        <f t="shared" si="35"/>
        <v>0.26000000006752089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183641.92</v>
      </c>
      <c r="D1042" s="2">
        <f>BILANCA!E37</f>
        <v>183641.92</v>
      </c>
      <c r="E1042" s="2">
        <v>0</v>
      </c>
      <c r="F1042" s="2">
        <v>0</v>
      </c>
      <c r="G1042" s="3">
        <f t="shared" si="38"/>
        <v>17629.624320000003</v>
      </c>
      <c r="H1042" s="3">
        <f t="shared" si="35"/>
        <v>0.15999999997438863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26.54</v>
      </c>
      <c r="D1043" s="2">
        <f>BILANCA!E38</f>
        <v>26.54</v>
      </c>
      <c r="E1043" s="2">
        <v>0</v>
      </c>
      <c r="F1043" s="2">
        <v>0</v>
      </c>
      <c r="G1043" s="3">
        <f t="shared" si="38"/>
        <v>2.6274600000000001</v>
      </c>
      <c r="H1043" s="3">
        <f t="shared" si="35"/>
        <v>0.92000000000000171</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158.66999999999999</v>
      </c>
      <c r="D1044" s="2">
        <f>BILANCA!E39</f>
        <v>158.66999999999999</v>
      </c>
      <c r="E1044" s="2">
        <v>0</v>
      </c>
      <c r="F1044" s="2">
        <v>0</v>
      </c>
      <c r="G1044" s="3">
        <f t="shared" si="38"/>
        <v>16.184339999999999</v>
      </c>
      <c r="H1044" s="3">
        <f t="shared" si="35"/>
        <v>0.66000000000002501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11696.2</v>
      </c>
      <c r="D1050" s="2">
        <f>BILANCA!E45</f>
        <v>8830.35</v>
      </c>
      <c r="E1050" s="2">
        <v>0</v>
      </c>
      <c r="F1050" s="2">
        <v>0</v>
      </c>
      <c r="G1050" s="3">
        <f t="shared" si="38"/>
        <v>1174.2760000000001</v>
      </c>
      <c r="H1050" s="3">
        <f t="shared" si="35"/>
        <v>0.55000000000109139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1592.67</v>
      </c>
      <c r="D1052" s="2">
        <f>BILANCA!E47</f>
        <v>1592.67</v>
      </c>
      <c r="E1052" s="2">
        <v>0</v>
      </c>
      <c r="F1052" s="2">
        <v>0</v>
      </c>
      <c r="G1052" s="3">
        <f t="shared" si="38"/>
        <v>200.67642000000004</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11663.02</v>
      </c>
      <c r="D1053" s="2">
        <f>BILANCA!E48</f>
        <v>11663.02</v>
      </c>
      <c r="E1053" s="2">
        <v>0</v>
      </c>
      <c r="F1053" s="2">
        <v>0</v>
      </c>
      <c r="G1053" s="3">
        <f t="shared" si="38"/>
        <v>1504.5295799999999</v>
      </c>
      <c r="H1053" s="3">
        <f t="shared" si="35"/>
        <v>4.0000000000873115E-2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1559.49</v>
      </c>
      <c r="D1055" s="2">
        <f>BILANCA!E50</f>
        <v>4425.34</v>
      </c>
      <c r="E1055" s="2">
        <v>0</v>
      </c>
      <c r="F1055" s="2">
        <v>0</v>
      </c>
      <c r="G1055" s="3">
        <f t="shared" si="38"/>
        <v>468.45765</v>
      </c>
      <c r="H1055" s="3">
        <f t="shared" si="35"/>
        <v>0.83000000000015461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8257.27</v>
      </c>
      <c r="D1059" s="2">
        <f>BILANCA!E54</f>
        <v>9564.67</v>
      </c>
      <c r="E1059" s="2">
        <v>0</v>
      </c>
      <c r="F1059" s="2">
        <v>0</v>
      </c>
      <c r="G1059" s="3">
        <f t="shared" si="38"/>
        <v>1341.94389</v>
      </c>
      <c r="H1059" s="3">
        <f t="shared" si="35"/>
        <v>0.6000000000003638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8257.27</v>
      </c>
      <c r="D1060" s="2">
        <f>BILANCA!E55</f>
        <v>9564.67</v>
      </c>
      <c r="E1060" s="2">
        <v>0</v>
      </c>
      <c r="F1060" s="2">
        <v>0</v>
      </c>
      <c r="G1060" s="3">
        <f t="shared" si="38"/>
        <v>1369.3305</v>
      </c>
      <c r="H1060" s="3">
        <f t="shared" si="35"/>
        <v>0.6000000000003638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3124.3</v>
      </c>
      <c r="D1074" s="2">
        <f>BILANCA!E69</f>
        <v>275.79999999999995</v>
      </c>
      <c r="E1074" s="2">
        <v>0</v>
      </c>
      <c r="F1074" s="2">
        <v>0</v>
      </c>
      <c r="G1074" s="3">
        <f t="shared" si="38"/>
        <v>235.25760000000002</v>
      </c>
      <c r="H1074" s="3">
        <f t="shared" si="35"/>
        <v>0.50000000000022737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3057.76</v>
      </c>
      <c r="D1075" s="2">
        <f>BILANCA!E70</f>
        <v>21</v>
      </c>
      <c r="E1075" s="2">
        <v>0</v>
      </c>
      <c r="F1075" s="2">
        <v>0</v>
      </c>
      <c r="G1075" s="3">
        <f t="shared" si="38"/>
        <v>201.48440000000002</v>
      </c>
      <c r="H1075" s="3">
        <f t="shared" si="35"/>
        <v>0.23999999999978172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3036.76</v>
      </c>
      <c r="D1076" s="2">
        <f>BILANCA!E71</f>
        <v>0</v>
      </c>
      <c r="E1076" s="2">
        <v>0</v>
      </c>
      <c r="F1076" s="2">
        <v>0</v>
      </c>
      <c r="G1076" s="3">
        <f t="shared" si="38"/>
        <v>200.42616000000001</v>
      </c>
      <c r="H1076" s="3">
        <f t="shared" si="35"/>
        <v>0.23999999999978172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3036.76</v>
      </c>
      <c r="D1078" s="2">
        <f>BILANCA!E73</f>
        <v>0</v>
      </c>
      <c r="E1078" s="2">
        <v>0</v>
      </c>
      <c r="F1078" s="2">
        <v>0</v>
      </c>
      <c r="G1078" s="3">
        <f t="shared" si="38"/>
        <v>206.49968000000004</v>
      </c>
      <c r="H1078" s="3">
        <f t="shared" si="35"/>
        <v>0.23999999999978172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21</v>
      </c>
      <c r="D1085" s="2">
        <f>BILANCA!E80</f>
        <v>21</v>
      </c>
      <c r="E1085" s="2">
        <v>0</v>
      </c>
      <c r="F1085" s="2">
        <v>0</v>
      </c>
      <c r="G1085" s="3">
        <f t="shared" si="38"/>
        <v>4.7249999999999996</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66.540000000000006</v>
      </c>
      <c r="D1087" s="2">
        <f>BILANCA!E82</f>
        <v>165.14</v>
      </c>
      <c r="E1087" s="2">
        <v>0</v>
      </c>
      <c r="F1087" s="2">
        <v>0</v>
      </c>
      <c r="G1087" s="3">
        <f t="shared" si="38"/>
        <v>30.555139999999998</v>
      </c>
      <c r="H1087" s="3">
        <f t="shared" si="35"/>
        <v>0.5999999999999801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66.540000000000006</v>
      </c>
      <c r="D1092" s="2">
        <f>BILANCA!E87</f>
        <v>165.14</v>
      </c>
      <c r="E1092" s="2">
        <v>0</v>
      </c>
      <c r="F1092" s="2">
        <v>0</v>
      </c>
      <c r="G1092" s="3">
        <f t="shared" si="38"/>
        <v>32.539239999999999</v>
      </c>
      <c r="H1092" s="3">
        <f t="shared" si="35"/>
        <v>0.5999999999999801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89.66</v>
      </c>
      <c r="E1152" s="2">
        <v>0</v>
      </c>
      <c r="F1152" s="2">
        <v>0</v>
      </c>
      <c r="G1152" s="3">
        <f t="shared" si="38"/>
        <v>25.463439999999999</v>
      </c>
      <c r="H1152" s="3">
        <f t="shared" si="41"/>
        <v>0.34000000000000341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89.66</v>
      </c>
      <c r="E1167" s="2">
        <v>0</v>
      </c>
      <c r="F1167" s="2">
        <v>0</v>
      </c>
      <c r="G1167" s="3">
        <f t="shared" si="38"/>
        <v>28.15324</v>
      </c>
      <c r="H1167" s="3">
        <f t="shared" si="41"/>
        <v>0.34000000000000341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200438.26</v>
      </c>
      <c r="D1180" s="2">
        <f>BILANCA!E176</f>
        <v>199279.83</v>
      </c>
      <c r="E1180" s="2">
        <v>0</v>
      </c>
      <c r="F1180" s="2">
        <v>0</v>
      </c>
      <c r="G1180" s="3">
        <f t="shared" si="38"/>
        <v>101829.6464</v>
      </c>
      <c r="H1180" s="3">
        <f t="shared" si="41"/>
        <v>0.43000000002211891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2820.42</v>
      </c>
      <c r="D1181" s="2">
        <f>BILANCA!E177</f>
        <v>4008.15</v>
      </c>
      <c r="E1181" s="2">
        <v>0</v>
      </c>
      <c r="F1181" s="2">
        <v>0</v>
      </c>
      <c r="G1181" s="3">
        <f t="shared" si="38"/>
        <v>1853.0791200000003</v>
      </c>
      <c r="H1181" s="3">
        <f t="shared" si="41"/>
        <v>0.57000000000016371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2820.42</v>
      </c>
      <c r="D1182" s="2">
        <f>BILANCA!E178</f>
        <v>4008.15</v>
      </c>
      <c r="E1182" s="2">
        <v>0</v>
      </c>
      <c r="F1182" s="2">
        <v>0</v>
      </c>
      <c r="G1182" s="3">
        <f t="shared" si="38"/>
        <v>1863.9158399999999</v>
      </c>
      <c r="H1182" s="3">
        <f t="shared" si="41"/>
        <v>0.57000000000016371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2820.42</v>
      </c>
      <c r="D1183" s="2">
        <f>BILANCA!E179</f>
        <v>2989.27</v>
      </c>
      <c r="E1183" s="2">
        <v>0</v>
      </c>
      <c r="F1183" s="2">
        <v>0</v>
      </c>
      <c r="G1183" s="3">
        <f t="shared" si="38"/>
        <v>1522.2200799999998</v>
      </c>
      <c r="H1183" s="3">
        <f t="shared" si="41"/>
        <v>0.69000000000005457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1018.88</v>
      </c>
      <c r="E1184" s="2">
        <v>0</v>
      </c>
      <c r="F1184" s="2">
        <v>0</v>
      </c>
      <c r="G1184" s="3">
        <f t="shared" si="38"/>
        <v>354.57023999999996</v>
      </c>
      <c r="H1184" s="3">
        <f t="shared" si="41"/>
        <v>0.12000000000000455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197617.84</v>
      </c>
      <c r="D1255" s="2">
        <f>BILANCA!E251</f>
        <v>195271.67999999999</v>
      </c>
      <c r="E1255" s="2">
        <v>0</v>
      </c>
      <c r="F1255" s="2">
        <v>0</v>
      </c>
      <c r="G1255" s="3">
        <f t="shared" si="38"/>
        <v>144099.49400000001</v>
      </c>
      <c r="H1255" s="3">
        <f t="shared" si="41"/>
        <v>0.48000000001047738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197313.96</v>
      </c>
      <c r="D1256" s="2">
        <f>BILANCA!E252</f>
        <v>199004.03</v>
      </c>
      <c r="E1256" s="2">
        <v>0</v>
      </c>
      <c r="F1256" s="2">
        <v>0</v>
      </c>
      <c r="G1256" s="3">
        <f t="shared" si="38"/>
        <v>146449.21692000001</v>
      </c>
      <c r="H1256" s="3">
        <f t="shared" si="41"/>
        <v>7.0000000006984919E-2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197313.96</v>
      </c>
      <c r="D1257" s="2">
        <f>BILANCA!E253</f>
        <v>199004.03</v>
      </c>
      <c r="E1257" s="2">
        <v>0</v>
      </c>
      <c r="F1257" s="2">
        <v>0</v>
      </c>
      <c r="G1257" s="3">
        <f t="shared" si="38"/>
        <v>147044.53894</v>
      </c>
      <c r="H1257" s="3">
        <f t="shared" si="41"/>
        <v>7.0000000006984919E-2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303.88</v>
      </c>
      <c r="D1259" s="2">
        <f>BILANCA!E255</f>
        <v>-3732.35</v>
      </c>
      <c r="E1259" s="2">
        <v>0</v>
      </c>
      <c r="F1259" s="2">
        <v>0</v>
      </c>
      <c r="G1259" s="3">
        <f t="shared" si="38"/>
        <v>-1783.0441799999999</v>
      </c>
      <c r="H1259" s="3">
        <f t="shared" si="41"/>
        <v>0.4699999999999136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303.88</v>
      </c>
      <c r="D1260" s="2">
        <f>BILANCA!E256</f>
        <v>0</v>
      </c>
      <c r="E1260" s="2">
        <v>0</v>
      </c>
      <c r="F1260" s="2">
        <v>0</v>
      </c>
      <c r="G1260" s="3">
        <f t="shared" si="38"/>
        <v>75.97</v>
      </c>
      <c r="H1260" s="3">
        <f t="shared" si="41"/>
        <v>0.12000000000000455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303.88</v>
      </c>
      <c r="D1261" s="2">
        <f>BILANCA!E257</f>
        <v>0</v>
      </c>
      <c r="E1261" s="2">
        <v>0</v>
      </c>
      <c r="F1261" s="2">
        <v>0</v>
      </c>
      <c r="G1261" s="3">
        <f t="shared" si="38"/>
        <v>76.273880000000005</v>
      </c>
      <c r="H1261" s="3">
        <f t="shared" si="41"/>
        <v>0.12000000000000455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3732.35</v>
      </c>
      <c r="E1264" s="2">
        <v>0</v>
      </c>
      <c r="F1264" s="2">
        <v>0</v>
      </c>
      <c r="G1264" s="3">
        <f t="shared" si="38"/>
        <v>1896.0337999999999</v>
      </c>
      <c r="H1264" s="3">
        <f t="shared" si="41"/>
        <v>0.34999999999990905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3732.35</v>
      </c>
      <c r="E1265" s="2">
        <v>0</v>
      </c>
      <c r="F1265" s="2">
        <v>0</v>
      </c>
      <c r="G1265" s="3">
        <f t="shared" si="38"/>
        <v>1903.4984999999999</v>
      </c>
      <c r="H1265" s="3">
        <f t="shared" si="41"/>
        <v>0.34999999999990905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89.66</v>
      </c>
      <c r="E1306" s="2">
        <v>0</v>
      </c>
      <c r="F1306" s="2">
        <v>0</v>
      </c>
      <c r="G1306" s="3">
        <f t="shared" si="38"/>
        <v>53.078719999999997</v>
      </c>
      <c r="H1306" s="3">
        <f t="shared" si="41"/>
        <v>0.34000000000000341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66.540000000000006</v>
      </c>
      <c r="D1314" s="2">
        <f>BILANCA!E311</f>
        <v>165.14</v>
      </c>
      <c r="E1314" s="2">
        <v>0</v>
      </c>
      <c r="F1314" s="2">
        <v>0</v>
      </c>
      <c r="G1314" s="3">
        <f t="shared" si="52"/>
        <v>120.63327999999998</v>
      </c>
      <c r="H1314" s="3">
        <f t="shared" si="41"/>
        <v>0.5999999999999801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2820.42</v>
      </c>
      <c r="D1340" s="2">
        <f>BILANCA!E337</f>
        <v>4008.15</v>
      </c>
      <c r="E1340" s="2">
        <v>0</v>
      </c>
      <c r="F1340" s="2">
        <v>0</v>
      </c>
      <c r="G1340" s="3">
        <f t="shared" si="52"/>
        <v>3576.1176000000005</v>
      </c>
      <c r="H1340" s="3">
        <f t="shared" si="41"/>
        <v>0.57000000000016371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65374.22</v>
      </c>
      <c r="D1503" s="2">
        <f>'RAS-funkcijski'!E107</f>
        <v>75903.399999999994</v>
      </c>
      <c r="E1503" s="2">
        <v>0</v>
      </c>
      <c r="F1503" s="2">
        <v>0</v>
      </c>
      <c r="G1503" s="3">
        <f t="shared" si="52"/>
        <v>22369.645059999995</v>
      </c>
      <c r="H1503" s="3">
        <f t="shared" si="63"/>
        <v>0.61999999999534339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65374.22</v>
      </c>
      <c r="D1505" s="2">
        <f>'RAS-funkcijski'!E109</f>
        <v>75903.399999999994</v>
      </c>
      <c r="E1505" s="2">
        <v>0</v>
      </c>
      <c r="F1505" s="2">
        <v>0</v>
      </c>
      <c r="G1505" s="3">
        <f t="shared" si="52"/>
        <v>22804.007099999999</v>
      </c>
      <c r="H1505" s="3">
        <f t="shared" si="63"/>
        <v>0.61999999999534339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65374.22</v>
      </c>
      <c r="D1537" s="14">
        <f>'RAS-funkcijski'!E141</f>
        <v>75903.399999999994</v>
      </c>
      <c r="E1537" s="14">
        <v>0</v>
      </c>
      <c r="F1537" s="14">
        <v>0</v>
      </c>
      <c r="G1537" s="15">
        <f t="shared" si="52"/>
        <v>29753.799739999999</v>
      </c>
      <c r="H1537" s="15">
        <f t="shared" si="63"/>
        <v>0.61999999999534339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2820.42</v>
      </c>
      <c r="D1582" s="7"/>
      <c r="E1582" s="7">
        <v>0</v>
      </c>
      <c r="F1582" s="7">
        <v>0</v>
      </c>
      <c r="G1582" s="8">
        <f t="shared" ref="G1582:G1686" si="70">B1582/1000*C1582</f>
        <v>2.8204199999999999</v>
      </c>
      <c r="H1582" s="8">
        <f t="shared" ref="H1582:H1686" si="71">ABS(C1582-ROUND(C1582,0))</f>
        <v>0.42000000000007276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67210.080000000002</v>
      </c>
      <c r="D1583" s="2">
        <v>0</v>
      </c>
      <c r="E1583" s="2">
        <v>0</v>
      </c>
      <c r="F1583" s="2">
        <v>0</v>
      </c>
      <c r="G1583" s="3">
        <f t="shared" si="70"/>
        <v>134.42016000000001</v>
      </c>
      <c r="H1583" s="3">
        <f t="shared" si="71"/>
        <v>8.000000000174623E-2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64695.55</v>
      </c>
      <c r="D1585" s="2">
        <v>0</v>
      </c>
      <c r="E1585" s="2">
        <v>0</v>
      </c>
      <c r="F1585" s="2">
        <v>0</v>
      </c>
      <c r="G1585" s="3">
        <f t="shared" si="70"/>
        <v>258.78219999999999</v>
      </c>
      <c r="H1585" s="3">
        <f t="shared" si="71"/>
        <v>0.44999999999708962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35711.82</v>
      </c>
      <c r="D1586" s="2">
        <v>0</v>
      </c>
      <c r="E1586" s="2">
        <v>0</v>
      </c>
      <c r="F1586" s="2">
        <v>0</v>
      </c>
      <c r="G1586" s="3">
        <f t="shared" si="70"/>
        <v>178.5591</v>
      </c>
      <c r="H1586" s="3">
        <f t="shared" si="71"/>
        <v>0.18000000000029104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28983.73</v>
      </c>
      <c r="D1587" s="2">
        <v>0</v>
      </c>
      <c r="E1587" s="2">
        <v>0</v>
      </c>
      <c r="F1587" s="2">
        <v>0</v>
      </c>
      <c r="G1587" s="3">
        <f t="shared" si="70"/>
        <v>173.90237999999999</v>
      </c>
      <c r="H1587" s="3">
        <f t="shared" si="71"/>
        <v>0.27000000000043656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2514.5300000000002</v>
      </c>
      <c r="D1594" s="2">
        <v>0</v>
      </c>
      <c r="E1594" s="2">
        <v>0</v>
      </c>
      <c r="F1594" s="2">
        <v>0</v>
      </c>
      <c r="G1594" s="3">
        <f t="shared" si="70"/>
        <v>32.688890000000001</v>
      </c>
      <c r="H1594" s="3">
        <f t="shared" si="71"/>
        <v>0.46999999999979991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66022.350000000006</v>
      </c>
      <c r="D1602" s="2">
        <v>0</v>
      </c>
      <c r="E1602" s="2">
        <v>0</v>
      </c>
      <c r="F1602" s="2">
        <v>0</v>
      </c>
      <c r="G1602" s="3">
        <f t="shared" si="70"/>
        <v>1386.4693500000003</v>
      </c>
      <c r="H1602" s="3">
        <f t="shared" si="71"/>
        <v>0.35000000000582077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63507.82</v>
      </c>
      <c r="D1604" s="2">
        <v>0</v>
      </c>
      <c r="E1604" s="2">
        <v>0</v>
      </c>
      <c r="F1604" s="2">
        <v>0</v>
      </c>
      <c r="G1604" s="3">
        <f t="shared" si="70"/>
        <v>1460.67986</v>
      </c>
      <c r="H1604" s="3">
        <f t="shared" si="71"/>
        <v>0.18000000000029104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35542.97</v>
      </c>
      <c r="D1605" s="2">
        <v>0</v>
      </c>
      <c r="E1605" s="2">
        <v>0</v>
      </c>
      <c r="F1605" s="2">
        <v>0</v>
      </c>
      <c r="G1605" s="3">
        <f t="shared" si="70"/>
        <v>853.03128000000004</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27964.85</v>
      </c>
      <c r="D1606" s="2">
        <v>0</v>
      </c>
      <c r="E1606" s="2">
        <v>0</v>
      </c>
      <c r="F1606" s="2">
        <v>0</v>
      </c>
      <c r="G1606" s="3">
        <f t="shared" si="70"/>
        <v>699.12125000000003</v>
      </c>
      <c r="H1606" s="3">
        <f t="shared" si="71"/>
        <v>0.15000000000145519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2514.5300000000002</v>
      </c>
      <c r="D1613" s="2">
        <v>0</v>
      </c>
      <c r="E1613" s="2">
        <v>0</v>
      </c>
      <c r="F1613" s="2">
        <v>0</v>
      </c>
      <c r="G1613" s="3">
        <f t="shared" si="70"/>
        <v>80.464960000000005</v>
      </c>
      <c r="H1613" s="3">
        <f t="shared" si="71"/>
        <v>0.46999999999979991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4008.1499999999942</v>
      </c>
      <c r="D1621" s="2">
        <v>0</v>
      </c>
      <c r="E1621" s="2">
        <v>0</v>
      </c>
      <c r="F1621" s="2">
        <v>0</v>
      </c>
      <c r="G1621" s="3">
        <f t="shared" si="70"/>
        <v>160.32599999999977</v>
      </c>
      <c r="H1621" s="3">
        <f t="shared" si="71"/>
        <v>0.14999999999417923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4008.15</v>
      </c>
      <c r="D1681" s="2">
        <v>0</v>
      </c>
      <c r="E1681" s="2">
        <v>0</v>
      </c>
      <c r="F1681" s="2">
        <v>0</v>
      </c>
      <c r="G1681" s="3">
        <f t="shared" si="70"/>
        <v>400.81500000000005</v>
      </c>
      <c r="H1681" s="3">
        <f t="shared" si="71"/>
        <v>0.15000000000009095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4008.15</v>
      </c>
      <c r="D1683" s="2">
        <v>0</v>
      </c>
      <c r="E1683" s="2">
        <v>0</v>
      </c>
      <c r="F1683" s="2">
        <v>0</v>
      </c>
      <c r="G1683" s="3">
        <f t="shared" si="70"/>
        <v>408.8313</v>
      </c>
      <c r="H1683" s="3">
        <f t="shared" si="71"/>
        <v>0.15000000000009095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5" customHeight="1" x14ac:dyDescent="0.25">
      <c r="A55" s="224" t="s">
        <v>2121</v>
      </c>
      <c r="B55" s="401" t="s">
        <v>2122</v>
      </c>
      <c r="C55" s="402"/>
      <c r="D55" s="5"/>
      <c r="E55" s="5"/>
      <c r="F55" s="5"/>
      <c r="G55" s="5"/>
      <c r="H55" s="5"/>
      <c r="I55" s="5"/>
      <c r="J55" s="5"/>
      <c r="K55" s="5"/>
      <c r="L55" s="5"/>
      <c r="M55" s="5"/>
      <c r="N55" s="5"/>
      <c r="O55" s="5"/>
      <c r="P55" s="5"/>
    </row>
    <row r="56" spans="1:16" ht="54.65"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15"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1998</v>
      </c>
    </row>
    <row r="2" spans="1:1" ht="12.75" customHeight="1" x14ac:dyDescent="0.3">
      <c r="A2" s="204"/>
    </row>
    <row r="3" spans="1:1" ht="12.5"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41" x14ac:dyDescent="0.25">
      <c r="A7" s="207" t="s">
        <v>2003</v>
      </c>
    </row>
    <row r="8" spans="1:1" ht="71.5" x14ac:dyDescent="0.25">
      <c r="A8" s="208" t="s">
        <v>2004</v>
      </c>
    </row>
    <row r="9" spans="1:1" ht="20.5" x14ac:dyDescent="0.25">
      <c r="A9" s="205" t="s">
        <v>2005</v>
      </c>
    </row>
    <row r="10" spans="1:1" ht="40.5"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24" width="14.453125" style="315" customWidth="1"/>
    <col min="25" max="16384" width="14.4531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48701</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5"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65524.859999999993</v>
      </c>
      <c r="I17" s="275">
        <f>'PR-RAS'!E6</f>
        <v>71867.17</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63047.87</v>
      </c>
      <c r="I18" s="275">
        <f>'PR-RAS'!E152</f>
        <v>73388.87000000001</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303.87999999999215</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3732.3500000000104</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197313.96000000005</v>
      </c>
      <c r="I22" s="275">
        <f>BILANCA!E7</f>
        <v>199004.03000000006</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3124.3</v>
      </c>
      <c r="I23" s="275">
        <f>BILANCA!E69</f>
        <v>275.79999999999995</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2820.42</v>
      </c>
      <c r="I24" s="275">
        <f>BILANCA!E177</f>
        <v>4008.15</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197617.84</v>
      </c>
      <c r="I25" s="275">
        <f>BILANCA!E251</f>
        <v>195271.67999999999</v>
      </c>
      <c r="J25" s="5"/>
      <c r="K25" s="5"/>
      <c r="L25" s="5"/>
      <c r="M25" s="5"/>
      <c r="N25" s="5"/>
      <c r="O25" s="5"/>
      <c r="P25" s="5"/>
      <c r="Q25" s="5"/>
      <c r="R25" s="5"/>
      <c r="S25" s="5"/>
      <c r="T25" s="5"/>
      <c r="U25" s="5"/>
      <c r="V25" s="5"/>
      <c r="W25" s="5"/>
    </row>
    <row r="26" spans="1:23" ht="46"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65374.22</v>
      </c>
      <c r="I31" s="275">
        <f>'RAS-funkcijski'!E141</f>
        <v>75903.399999999994</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2820.42</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4008.1499999999942</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4008.15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7" zoomScaleNormal="100" workbookViewId="0">
      <selection activeCell="A303" sqref="A303"/>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2" t="s">
        <v>1</v>
      </c>
      <c r="C1" s="268" t="s">
        <v>2</v>
      </c>
      <c r="D1" s="323" t="s">
        <v>3</v>
      </c>
      <c r="E1" s="268" t="s">
        <v>4</v>
      </c>
      <c r="F1" s="324" t="s">
        <v>5</v>
      </c>
    </row>
    <row r="2" spans="1:24" s="174" customFormat="1" ht="50.15" customHeight="1" x14ac:dyDescent="0.25">
      <c r="A2" s="368" t="s">
        <v>6</v>
      </c>
      <c r="B2" s="369"/>
      <c r="C2" s="369"/>
      <c r="D2" s="369"/>
      <c r="E2" s="369"/>
      <c r="F2" s="369"/>
    </row>
    <row r="3" spans="1:24" s="174" customFormat="1" ht="46"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0" t="s">
        <v>14</v>
      </c>
      <c r="B5" s="371"/>
      <c r="C5" s="166"/>
      <c r="D5" s="52"/>
      <c r="E5" s="52"/>
      <c r="F5" s="44"/>
    </row>
    <row r="6" spans="1:24" ht="12.75" customHeight="1" x14ac:dyDescent="0.25">
      <c r="A6" s="63">
        <v>6</v>
      </c>
      <c r="B6" s="220" t="s">
        <v>15</v>
      </c>
      <c r="C6" s="247" t="s">
        <v>16</v>
      </c>
      <c r="D6" s="60">
        <f>D7+D43+D49+D82+D106+D125+D134+D140</f>
        <v>65524.859999999993</v>
      </c>
      <c r="E6" s="60">
        <f>E7+E43+E49+E82+E106+E125+E134+E140</f>
        <v>71867.17</v>
      </c>
      <c r="F6" s="45">
        <f t="shared" ref="F6:F132" si="0">IF(D6&lt;&gt;0,IF(E6/D6&gt;=100,"&gt;&gt;100",E6/D6*100),"-")</f>
        <v>109.67924235168149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3800</v>
      </c>
      <c r="E49" s="60">
        <f>E50+E53+E58+E61+E64+E68+E71+E74+E77</f>
        <v>5980</v>
      </c>
      <c r="F49" s="45">
        <f t="shared" si="0"/>
        <v>157.36842105263159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3800</v>
      </c>
      <c r="E68" s="60">
        <f t="shared" si="11"/>
        <v>5980</v>
      </c>
      <c r="F68" s="45">
        <f t="shared" si="0"/>
        <v>157.36842105263159</v>
      </c>
    </row>
    <row r="69" spans="1:6" ht="12.75" customHeight="1" x14ac:dyDescent="0.25">
      <c r="A69" s="63" t="s">
        <v>141</v>
      </c>
      <c r="B69" s="64" t="s">
        <v>142</v>
      </c>
      <c r="C69" s="247" t="s">
        <v>141</v>
      </c>
      <c r="D69" s="194">
        <v>3800</v>
      </c>
      <c r="E69" s="194">
        <v>5980</v>
      </c>
      <c r="F69" s="45">
        <f t="shared" si="0"/>
        <v>157.36842105263159</v>
      </c>
    </row>
    <row r="70" spans="1:6" ht="11.5" x14ac:dyDescent="0.25">
      <c r="A70" s="63" t="s">
        <v>143</v>
      </c>
      <c r="B70" s="64" t="s">
        <v>144</v>
      </c>
      <c r="C70" s="247" t="s">
        <v>143</v>
      </c>
      <c r="D70" s="194">
        <v>0</v>
      </c>
      <c r="E70" s="194"/>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0</v>
      </c>
      <c r="E80" s="194"/>
      <c r="F80" s="45" t="str">
        <f t="shared" si="0"/>
        <v>-</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151.81</v>
      </c>
      <c r="E82" s="60">
        <f t="shared" si="15"/>
        <v>51.72</v>
      </c>
      <c r="F82" s="45">
        <f t="shared" si="0"/>
        <v>34.06890191686977</v>
      </c>
    </row>
    <row r="83" spans="1:6" ht="12.75" customHeight="1" x14ac:dyDescent="0.25">
      <c r="A83" s="63">
        <v>641</v>
      </c>
      <c r="B83" s="64" t="s">
        <v>169</v>
      </c>
      <c r="C83" s="247" t="s">
        <v>170</v>
      </c>
      <c r="D83" s="60">
        <f t="shared" ref="D83:E83" si="16">SUM(D84:D90)</f>
        <v>1.81</v>
      </c>
      <c r="E83" s="60">
        <f t="shared" si="16"/>
        <v>1.72</v>
      </c>
      <c r="F83" s="45">
        <f t="shared" si="0"/>
        <v>95.027624309392252</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1.81</v>
      </c>
      <c r="E85" s="194">
        <v>1.72</v>
      </c>
      <c r="F85" s="45">
        <f t="shared" si="0"/>
        <v>95.027624309392252</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150</v>
      </c>
      <c r="E91" s="60">
        <f t="shared" si="17"/>
        <v>50</v>
      </c>
      <c r="F91" s="45">
        <f t="shared" si="0"/>
        <v>33.333333333333329</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150</v>
      </c>
      <c r="E93" s="194">
        <v>50</v>
      </c>
      <c r="F93" s="45">
        <f t="shared" si="0"/>
        <v>33.333333333333329</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3"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0</v>
      </c>
      <c r="E106" s="60">
        <f>E107+E112+E120+E124</f>
        <v>1274.3800000000001</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1274.3800000000001</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v>1274.3800000000001</v>
      </c>
      <c r="F117" s="45" t="str">
        <f t="shared" si="0"/>
        <v>-</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61573.049999999996</v>
      </c>
      <c r="E134" s="60">
        <f t="shared" si="25"/>
        <v>64561.07</v>
      </c>
      <c r="F134" s="45">
        <f t="shared" ref="F134:F229" si="26">IF(D134&lt;&gt;0,IF(E134/D134&gt;=100,"&gt;&gt;100",E134/D134*100),"-")</f>
        <v>104.85280492033446</v>
      </c>
    </row>
    <row r="135" spans="1:6" ht="23" x14ac:dyDescent="0.25">
      <c r="A135" s="63">
        <v>671</v>
      </c>
      <c r="B135" s="182" t="s">
        <v>273</v>
      </c>
      <c r="C135" s="247" t="s">
        <v>274</v>
      </c>
      <c r="D135" s="60">
        <f t="shared" ref="D135:E135" si="27">SUM(D136:D138)</f>
        <v>61573.049999999996</v>
      </c>
      <c r="E135" s="60">
        <f t="shared" si="27"/>
        <v>64561.07</v>
      </c>
      <c r="F135" s="45">
        <f t="shared" si="26"/>
        <v>104.85280492033446</v>
      </c>
    </row>
    <row r="136" spans="1:6" ht="12.75" customHeight="1" x14ac:dyDescent="0.25">
      <c r="A136" s="63">
        <v>6711</v>
      </c>
      <c r="B136" s="65" t="s">
        <v>275</v>
      </c>
      <c r="C136" s="247" t="s">
        <v>276</v>
      </c>
      <c r="D136" s="194">
        <v>59246.7</v>
      </c>
      <c r="E136" s="194">
        <v>62046.54</v>
      </c>
      <c r="F136" s="45">
        <f t="shared" si="26"/>
        <v>104.72573155973244</v>
      </c>
    </row>
    <row r="137" spans="1:6" ht="23" x14ac:dyDescent="0.25">
      <c r="A137" s="63">
        <v>6712</v>
      </c>
      <c r="B137" s="182" t="s">
        <v>277</v>
      </c>
      <c r="C137" s="247" t="s">
        <v>278</v>
      </c>
      <c r="D137" s="194">
        <v>2326.35</v>
      </c>
      <c r="E137" s="194">
        <v>2514.5300000000002</v>
      </c>
      <c r="F137" s="45">
        <f t="shared" si="26"/>
        <v>108.08906656350077</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63047.87</v>
      </c>
      <c r="E152" s="60">
        <f>E153+E164+E202+E221+E230+E262+E273</f>
        <v>73388.87000000001</v>
      </c>
      <c r="F152" s="45">
        <f t="shared" si="26"/>
        <v>116.40182293232111</v>
      </c>
    </row>
    <row r="153" spans="1:6" ht="12.75" customHeight="1" x14ac:dyDescent="0.25">
      <c r="A153" s="63">
        <v>31</v>
      </c>
      <c r="B153" s="64" t="s">
        <v>308</v>
      </c>
      <c r="C153" s="247" t="s">
        <v>309</v>
      </c>
      <c r="D153" s="60">
        <f t="shared" ref="D153:E153" si="30">D154+D159+D160</f>
        <v>31141</v>
      </c>
      <c r="E153" s="60">
        <f t="shared" si="30"/>
        <v>33940.089999999997</v>
      </c>
      <c r="F153" s="45">
        <f t="shared" si="26"/>
        <v>108.98843967759544</v>
      </c>
    </row>
    <row r="154" spans="1:6" ht="12.75" customHeight="1" x14ac:dyDescent="0.25">
      <c r="A154" s="63">
        <v>311</v>
      </c>
      <c r="B154" s="64" t="s">
        <v>310</v>
      </c>
      <c r="C154" s="247" t="s">
        <v>311</v>
      </c>
      <c r="D154" s="60">
        <f t="shared" ref="D154:E154" si="31">SUM(D155:D158)</f>
        <v>24933.919999999998</v>
      </c>
      <c r="E154" s="60">
        <f t="shared" si="31"/>
        <v>27422.400000000001</v>
      </c>
      <c r="F154" s="45">
        <f t="shared" si="26"/>
        <v>109.98029992877174</v>
      </c>
    </row>
    <row r="155" spans="1:6" ht="12.75" customHeight="1" x14ac:dyDescent="0.25">
      <c r="A155" s="63">
        <v>3111</v>
      </c>
      <c r="B155" s="64" t="s">
        <v>312</v>
      </c>
      <c r="C155" s="247" t="s">
        <v>313</v>
      </c>
      <c r="D155" s="194">
        <v>24933.919999999998</v>
      </c>
      <c r="E155" s="194">
        <v>27422.400000000001</v>
      </c>
      <c r="F155" s="45">
        <f t="shared" si="26"/>
        <v>109.98029992877174</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2093</v>
      </c>
      <c r="E159" s="194">
        <v>1993.01</v>
      </c>
      <c r="F159" s="45">
        <f t="shared" si="26"/>
        <v>95.222646918299091</v>
      </c>
    </row>
    <row r="160" spans="1:6" ht="12.75" customHeight="1" x14ac:dyDescent="0.25">
      <c r="A160" s="63">
        <v>313</v>
      </c>
      <c r="B160" s="65" t="s">
        <v>322</v>
      </c>
      <c r="C160" s="247" t="s">
        <v>323</v>
      </c>
      <c r="D160" s="60">
        <f t="shared" ref="D160:E160" si="32">SUM(D161:D163)</f>
        <v>4114.08</v>
      </c>
      <c r="E160" s="60">
        <f t="shared" si="32"/>
        <v>4524.68</v>
      </c>
      <c r="F160" s="45">
        <f t="shared" si="26"/>
        <v>109.98036012911759</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4114.08</v>
      </c>
      <c r="E162" s="194">
        <v>4524.68</v>
      </c>
      <c r="F162" s="45">
        <f t="shared" si="26"/>
        <v>109.98036012911759</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31519.4</v>
      </c>
      <c r="E164" s="60">
        <f>E165+E170+E178+E188+E189+E194</f>
        <v>39072.54</v>
      </c>
      <c r="F164" s="45">
        <f t="shared" si="26"/>
        <v>123.96346377151851</v>
      </c>
    </row>
    <row r="165" spans="1:6" ht="12.75" customHeight="1" x14ac:dyDescent="0.25">
      <c r="A165" s="63">
        <v>321</v>
      </c>
      <c r="B165" s="64" t="s">
        <v>332</v>
      </c>
      <c r="C165" s="247" t="s">
        <v>333</v>
      </c>
      <c r="D165" s="60">
        <f t="shared" ref="D165:E165" si="33">SUM(D166:D169)</f>
        <v>2614.0100000000002</v>
      </c>
      <c r="E165" s="60">
        <f t="shared" si="33"/>
        <v>2101.7399999999998</v>
      </c>
      <c r="F165" s="45">
        <f t="shared" si="26"/>
        <v>80.402905880237626</v>
      </c>
    </row>
    <row r="166" spans="1:6" ht="12.75" customHeight="1" x14ac:dyDescent="0.25">
      <c r="A166" s="63">
        <v>3211</v>
      </c>
      <c r="B166" s="64" t="s">
        <v>334</v>
      </c>
      <c r="C166" s="247" t="s">
        <v>335</v>
      </c>
      <c r="D166" s="194">
        <v>460.5</v>
      </c>
      <c r="E166" s="194"/>
      <c r="F166" s="45">
        <f t="shared" si="26"/>
        <v>0</v>
      </c>
    </row>
    <row r="167" spans="1:6" ht="12.75" customHeight="1" x14ac:dyDescent="0.25">
      <c r="A167" s="63">
        <v>3212</v>
      </c>
      <c r="B167" s="64" t="s">
        <v>336</v>
      </c>
      <c r="C167" s="247" t="s">
        <v>337</v>
      </c>
      <c r="D167" s="194">
        <v>2070.5100000000002</v>
      </c>
      <c r="E167" s="194">
        <v>955.62</v>
      </c>
      <c r="F167" s="45">
        <f t="shared" si="26"/>
        <v>46.153846153846153</v>
      </c>
    </row>
    <row r="168" spans="1:6" ht="12.75" customHeight="1" x14ac:dyDescent="0.25">
      <c r="A168" s="63">
        <v>3213</v>
      </c>
      <c r="B168" s="64" t="s">
        <v>338</v>
      </c>
      <c r="C168" s="247" t="s">
        <v>339</v>
      </c>
      <c r="D168" s="194">
        <v>0</v>
      </c>
      <c r="E168" s="194"/>
      <c r="F168" s="45" t="str">
        <f t="shared" si="26"/>
        <v>-</v>
      </c>
    </row>
    <row r="169" spans="1:6" ht="12.75" customHeight="1" x14ac:dyDescent="0.25">
      <c r="A169" s="63">
        <v>3214</v>
      </c>
      <c r="B169" s="64" t="s">
        <v>340</v>
      </c>
      <c r="C169" s="247" t="s">
        <v>341</v>
      </c>
      <c r="D169" s="194">
        <v>83</v>
      </c>
      <c r="E169" s="194">
        <v>1146.1199999999999</v>
      </c>
      <c r="F169" s="45">
        <f t="shared" si="26"/>
        <v>1380.867469879518</v>
      </c>
    </row>
    <row r="170" spans="1:6" ht="12.75" customHeight="1" x14ac:dyDescent="0.25">
      <c r="A170" s="63">
        <v>322</v>
      </c>
      <c r="B170" s="64" t="s">
        <v>342</v>
      </c>
      <c r="C170" s="247" t="s">
        <v>343</v>
      </c>
      <c r="D170" s="60">
        <f t="shared" ref="D170:E170" si="34">SUM(D171:D177)</f>
        <v>6453.01</v>
      </c>
      <c r="E170" s="60">
        <f t="shared" si="34"/>
        <v>6046.74</v>
      </c>
      <c r="F170" s="45">
        <f t="shared" si="26"/>
        <v>93.704178360176087</v>
      </c>
    </row>
    <row r="171" spans="1:6" ht="12.75" customHeight="1" x14ac:dyDescent="0.25">
      <c r="A171" s="63">
        <v>3221</v>
      </c>
      <c r="B171" s="64" t="s">
        <v>344</v>
      </c>
      <c r="C171" s="247" t="s">
        <v>345</v>
      </c>
      <c r="D171" s="194">
        <v>1237.06</v>
      </c>
      <c r="E171" s="194">
        <v>710.46</v>
      </c>
      <c r="F171" s="45">
        <f t="shared" si="26"/>
        <v>57.431329119040306</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3254.86</v>
      </c>
      <c r="E173" s="194">
        <v>4028.88</v>
      </c>
      <c r="F173" s="45">
        <f t="shared" si="26"/>
        <v>123.78043909722692</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1961.09</v>
      </c>
      <c r="E175" s="194">
        <v>1307.4000000000001</v>
      </c>
      <c r="F175" s="45">
        <f t="shared" si="26"/>
        <v>66.667006613668931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15309.710000000001</v>
      </c>
      <c r="E178" s="60">
        <f t="shared" si="35"/>
        <v>22179.09</v>
      </c>
      <c r="F178" s="45">
        <f t="shared" si="26"/>
        <v>144.86943253660584</v>
      </c>
    </row>
    <row r="179" spans="1:6" ht="12.75" customHeight="1" x14ac:dyDescent="0.25">
      <c r="A179" s="63">
        <v>3231</v>
      </c>
      <c r="B179" s="65" t="s">
        <v>360</v>
      </c>
      <c r="C179" s="247" t="s">
        <v>361</v>
      </c>
      <c r="D179" s="194">
        <v>646.39</v>
      </c>
      <c r="E179" s="194">
        <v>789.65</v>
      </c>
      <c r="F179" s="45">
        <f t="shared" si="26"/>
        <v>122.16309039434397</v>
      </c>
    </row>
    <row r="180" spans="1:6" ht="12.75" customHeight="1" x14ac:dyDescent="0.25">
      <c r="A180" s="63">
        <v>3232</v>
      </c>
      <c r="B180" s="65" t="s">
        <v>362</v>
      </c>
      <c r="C180" s="247" t="s">
        <v>363</v>
      </c>
      <c r="D180" s="194">
        <v>735.58</v>
      </c>
      <c r="E180" s="194">
        <v>894.46</v>
      </c>
      <c r="F180" s="45">
        <f t="shared" si="26"/>
        <v>121.599282199081</v>
      </c>
    </row>
    <row r="181" spans="1:6" ht="12.75" customHeight="1" x14ac:dyDescent="0.25">
      <c r="A181" s="63">
        <v>3233</v>
      </c>
      <c r="B181" s="65" t="s">
        <v>364</v>
      </c>
      <c r="C181" s="247" t="s">
        <v>365</v>
      </c>
      <c r="D181" s="194">
        <v>170.22</v>
      </c>
      <c r="E181" s="194">
        <v>50</v>
      </c>
      <c r="F181" s="45">
        <f t="shared" si="26"/>
        <v>29.373751615556337</v>
      </c>
    </row>
    <row r="182" spans="1:6" ht="12.75" customHeight="1" x14ac:dyDescent="0.25">
      <c r="A182" s="63">
        <v>3234</v>
      </c>
      <c r="B182" s="65" t="s">
        <v>366</v>
      </c>
      <c r="C182" s="247" t="s">
        <v>367</v>
      </c>
      <c r="D182" s="194">
        <v>0</v>
      </c>
      <c r="E182" s="194"/>
      <c r="F182" s="45" t="str">
        <f t="shared" si="26"/>
        <v>-</v>
      </c>
    </row>
    <row r="183" spans="1:6" ht="12.75" customHeight="1" x14ac:dyDescent="0.25">
      <c r="A183" s="63">
        <v>3235</v>
      </c>
      <c r="B183" s="64" t="s">
        <v>368</v>
      </c>
      <c r="C183" s="247" t="s">
        <v>369</v>
      </c>
      <c r="D183" s="194">
        <v>375</v>
      </c>
      <c r="E183" s="194">
        <v>600</v>
      </c>
      <c r="F183" s="45">
        <f t="shared" si="26"/>
        <v>160</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8817.07</v>
      </c>
      <c r="E185" s="194">
        <v>11996.1</v>
      </c>
      <c r="F185" s="45">
        <f t="shared" si="26"/>
        <v>136.05540162434914</v>
      </c>
    </row>
    <row r="186" spans="1:6" ht="12.75" customHeight="1" x14ac:dyDescent="0.25">
      <c r="A186" s="63">
        <v>3238</v>
      </c>
      <c r="B186" s="64" t="s">
        <v>374</v>
      </c>
      <c r="C186" s="247" t="s">
        <v>375</v>
      </c>
      <c r="D186" s="194">
        <v>1512.45</v>
      </c>
      <c r="E186" s="194">
        <v>2415.69</v>
      </c>
      <c r="F186" s="45">
        <f t="shared" si="26"/>
        <v>159.72032133293663</v>
      </c>
    </row>
    <row r="187" spans="1:6" ht="12.75" customHeight="1" x14ac:dyDescent="0.25">
      <c r="A187" s="63">
        <v>3239</v>
      </c>
      <c r="B187" s="64" t="s">
        <v>376</v>
      </c>
      <c r="C187" s="247" t="s">
        <v>377</v>
      </c>
      <c r="D187" s="194">
        <v>3053</v>
      </c>
      <c r="E187" s="194">
        <v>5433.19</v>
      </c>
      <c r="F187" s="45">
        <f t="shared" si="26"/>
        <v>177.96233213232884</v>
      </c>
    </row>
    <row r="188" spans="1:6" ht="12.75" customHeight="1" x14ac:dyDescent="0.25">
      <c r="A188" s="63">
        <v>324</v>
      </c>
      <c r="B188" s="64" t="s">
        <v>378</v>
      </c>
      <c r="C188" s="247" t="s">
        <v>379</v>
      </c>
      <c r="D188" s="194">
        <v>0</v>
      </c>
      <c r="E188" s="194"/>
      <c r="F188" s="45" t="str">
        <f t="shared" si="26"/>
        <v>-</v>
      </c>
    </row>
    <row r="189" spans="1:6" ht="23"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7142.67</v>
      </c>
      <c r="E194" s="60">
        <f t="shared" si="36"/>
        <v>8744.9700000000012</v>
      </c>
      <c r="F194" s="45">
        <f t="shared" si="26"/>
        <v>122.43278773903879</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2122.09</v>
      </c>
      <c r="E196" s="194">
        <v>2499.2600000000002</v>
      </c>
      <c r="F196" s="45">
        <f t="shared" si="26"/>
        <v>117.773515732132</v>
      </c>
    </row>
    <row r="197" spans="1:6" ht="12.75" customHeight="1" x14ac:dyDescent="0.25">
      <c r="A197" s="63">
        <v>3293</v>
      </c>
      <c r="B197" s="64" t="s">
        <v>396</v>
      </c>
      <c r="C197" s="247" t="s">
        <v>397</v>
      </c>
      <c r="D197" s="194">
        <v>986.99</v>
      </c>
      <c r="E197" s="194">
        <v>574.6</v>
      </c>
      <c r="F197" s="45">
        <f t="shared" si="26"/>
        <v>58.217408484381806</v>
      </c>
    </row>
    <row r="198" spans="1:6" ht="12.75" customHeight="1" x14ac:dyDescent="0.25">
      <c r="A198" s="63">
        <v>3294</v>
      </c>
      <c r="B198" s="64" t="s">
        <v>398</v>
      </c>
      <c r="C198" s="247" t="s">
        <v>399</v>
      </c>
      <c r="D198" s="194">
        <v>0</v>
      </c>
      <c r="E198" s="194">
        <v>320</v>
      </c>
      <c r="F198" s="45" t="str">
        <f t="shared" si="26"/>
        <v>-</v>
      </c>
    </row>
    <row r="199" spans="1:6" ht="12.75" customHeight="1" x14ac:dyDescent="0.25">
      <c r="A199" s="63">
        <v>3295</v>
      </c>
      <c r="B199" s="64" t="s">
        <v>400</v>
      </c>
      <c r="C199" s="247" t="s">
        <v>401</v>
      </c>
      <c r="D199" s="194">
        <v>0</v>
      </c>
      <c r="E199" s="194">
        <v>33.18</v>
      </c>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4033.59</v>
      </c>
      <c r="E201" s="194">
        <v>5317.93</v>
      </c>
      <c r="F201" s="45">
        <f t="shared" si="26"/>
        <v>131.84111424314321</v>
      </c>
    </row>
    <row r="202" spans="1:6" ht="12.75" customHeight="1" x14ac:dyDescent="0.25">
      <c r="A202" s="63">
        <v>34</v>
      </c>
      <c r="B202" s="183" t="s">
        <v>406</v>
      </c>
      <c r="C202" s="247" t="s">
        <v>407</v>
      </c>
      <c r="D202" s="60">
        <f t="shared" ref="D202:E202" si="37">D203+D208+D216</f>
        <v>387.47</v>
      </c>
      <c r="E202" s="60">
        <f t="shared" si="37"/>
        <v>376.24</v>
      </c>
      <c r="F202" s="45">
        <f t="shared" si="26"/>
        <v>97.101711100214203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3" x14ac:dyDescent="0.25">
      <c r="A209" s="63">
        <v>3421</v>
      </c>
      <c r="B209" s="64" t="s">
        <v>420</v>
      </c>
      <c r="C209" s="247" t="s">
        <v>421</v>
      </c>
      <c r="D209" s="194">
        <v>0</v>
      </c>
      <c r="E209" s="194"/>
      <c r="F209" s="45" t="str">
        <f t="shared" si="26"/>
        <v>-</v>
      </c>
    </row>
    <row r="210" spans="1:6" ht="23" x14ac:dyDescent="0.25">
      <c r="A210" s="63">
        <v>3422</v>
      </c>
      <c r="B210" s="183" t="s">
        <v>422</v>
      </c>
      <c r="C210" s="247" t="s">
        <v>423</v>
      </c>
      <c r="D210" s="194">
        <v>0</v>
      </c>
      <c r="E210" s="194"/>
      <c r="F210" s="45" t="str">
        <f t="shared" si="26"/>
        <v>-</v>
      </c>
    </row>
    <row r="211" spans="1:6" ht="23"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3"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387.47</v>
      </c>
      <c r="E216" s="60">
        <f t="shared" si="40"/>
        <v>376.24</v>
      </c>
      <c r="F216" s="45">
        <f t="shared" si="26"/>
        <v>97.101711100214203</v>
      </c>
    </row>
    <row r="217" spans="1:6" ht="12.75" customHeight="1" x14ac:dyDescent="0.25">
      <c r="A217" s="63">
        <v>3431</v>
      </c>
      <c r="B217" s="182" t="s">
        <v>436</v>
      </c>
      <c r="C217" s="247" t="s">
        <v>437</v>
      </c>
      <c r="D217" s="194">
        <v>387.47</v>
      </c>
      <c r="E217" s="194">
        <v>376.24</v>
      </c>
      <c r="F217" s="45">
        <f t="shared" si="26"/>
        <v>97.101711100214203</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3"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5"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3" x14ac:dyDescent="0.25">
      <c r="A229" s="63" t="s">
        <v>460</v>
      </c>
      <c r="B229" s="64" t="s">
        <v>461</v>
      </c>
      <c r="C229" s="247" t="s">
        <v>460</v>
      </c>
      <c r="D229" s="194">
        <v>0</v>
      </c>
      <c r="E229" s="194"/>
      <c r="F229" s="45" t="str">
        <f t="shared" si="26"/>
        <v>-</v>
      </c>
    </row>
    <row r="230" spans="1:6" ht="23"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3"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1.5" x14ac:dyDescent="0.25">
      <c r="A236" s="63">
        <v>3622</v>
      </c>
      <c r="B236" s="65" t="s">
        <v>474</v>
      </c>
      <c r="C236" s="247" t="s">
        <v>475</v>
      </c>
      <c r="D236" s="194">
        <v>0</v>
      </c>
      <c r="E236" s="194"/>
      <c r="F236" s="45" t="str">
        <f t="shared" si="44"/>
        <v>-</v>
      </c>
    </row>
    <row r="237" spans="1:6" ht="11.5" x14ac:dyDescent="0.25">
      <c r="A237" s="63">
        <v>363</v>
      </c>
      <c r="B237" s="65" t="s">
        <v>476</v>
      </c>
      <c r="C237" s="247" t="s">
        <v>477</v>
      </c>
      <c r="D237" s="60">
        <f t="shared" ref="D237:E237" si="47">SUM(D238:D241)</f>
        <v>0</v>
      </c>
      <c r="E237" s="60">
        <f t="shared" si="47"/>
        <v>0</v>
      </c>
      <c r="F237" s="45" t="str">
        <f t="shared" si="44"/>
        <v>-</v>
      </c>
    </row>
    <row r="238" spans="1:6" ht="11.5" x14ac:dyDescent="0.25">
      <c r="A238" s="63">
        <v>3631</v>
      </c>
      <c r="B238" s="65" t="s">
        <v>478</v>
      </c>
      <c r="C238" s="247" t="s">
        <v>479</v>
      </c>
      <c r="D238" s="194">
        <v>0</v>
      </c>
      <c r="E238" s="194"/>
      <c r="F238" s="45" t="str">
        <f t="shared" si="44"/>
        <v>-</v>
      </c>
    </row>
    <row r="239" spans="1:6" ht="11.5" x14ac:dyDescent="0.25">
      <c r="A239" s="63">
        <v>3632</v>
      </c>
      <c r="B239" s="65" t="s">
        <v>480</v>
      </c>
      <c r="C239" s="247" t="s">
        <v>481</v>
      </c>
      <c r="D239" s="194">
        <v>0</v>
      </c>
      <c r="E239" s="194"/>
      <c r="F239" s="45" t="str">
        <f t="shared" si="44"/>
        <v>-</v>
      </c>
    </row>
    <row r="240" spans="1:6" ht="23" x14ac:dyDescent="0.25">
      <c r="A240" s="63" t="s">
        <v>482</v>
      </c>
      <c r="B240" s="65" t="s">
        <v>483</v>
      </c>
      <c r="C240" s="248" t="s">
        <v>482</v>
      </c>
      <c r="D240" s="194">
        <v>0</v>
      </c>
      <c r="E240" s="194"/>
      <c r="F240" s="45" t="str">
        <f t="shared" si="44"/>
        <v>-</v>
      </c>
    </row>
    <row r="241" spans="1:6" ht="23" x14ac:dyDescent="0.25">
      <c r="A241" s="63" t="s">
        <v>484</v>
      </c>
      <c r="B241" s="65" t="s">
        <v>485</v>
      </c>
      <c r="C241" s="248" t="s">
        <v>484</v>
      </c>
      <c r="D241" s="194">
        <v>0</v>
      </c>
      <c r="E241" s="194"/>
      <c r="F241" s="45" t="str">
        <f t="shared" si="44"/>
        <v>-</v>
      </c>
    </row>
    <row r="242" spans="1:6" ht="23" x14ac:dyDescent="0.25">
      <c r="A242" s="70" t="s">
        <v>486</v>
      </c>
      <c r="B242" s="65" t="s">
        <v>487</v>
      </c>
      <c r="C242" s="277" t="s">
        <v>486</v>
      </c>
      <c r="D242" s="60">
        <f>SUM(D243:D245)</f>
        <v>0</v>
      </c>
      <c r="E242" s="60">
        <f>SUM(E243:E245)</f>
        <v>0</v>
      </c>
      <c r="F242" s="233" t="str">
        <f t="shared" si="44"/>
        <v>-</v>
      </c>
    </row>
    <row r="243" spans="1:6" ht="11.5" x14ac:dyDescent="0.25">
      <c r="A243" s="70" t="s">
        <v>488</v>
      </c>
      <c r="B243" s="65" t="s">
        <v>133</v>
      </c>
      <c r="C243" s="277" t="s">
        <v>488</v>
      </c>
      <c r="D243" s="192"/>
      <c r="E243" s="192"/>
      <c r="F243" s="71" t="str">
        <f t="shared" si="44"/>
        <v>-</v>
      </c>
    </row>
    <row r="244" spans="1:6" ht="11.5" x14ac:dyDescent="0.25">
      <c r="A244" s="70" t="s">
        <v>489</v>
      </c>
      <c r="B244" s="65" t="s">
        <v>135</v>
      </c>
      <c r="C244" s="277" t="s">
        <v>489</v>
      </c>
      <c r="D244" s="192"/>
      <c r="E244" s="192"/>
      <c r="F244" s="71" t="str">
        <f t="shared" si="44"/>
        <v>-</v>
      </c>
    </row>
    <row r="245" spans="1:6" ht="11.5"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3"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x14ac:dyDescent="0.25">
      <c r="A251" s="63">
        <v>3672</v>
      </c>
      <c r="B251" s="64" t="s">
        <v>501</v>
      </c>
      <c r="C251" s="247" t="s">
        <v>502</v>
      </c>
      <c r="D251" s="194">
        <v>0</v>
      </c>
      <c r="E251" s="194"/>
      <c r="F251" s="45" t="str">
        <f t="shared" si="51"/>
        <v>-</v>
      </c>
    </row>
    <row r="252" spans="1:6" ht="23" x14ac:dyDescent="0.25">
      <c r="A252" s="63">
        <v>3673</v>
      </c>
      <c r="B252" s="64" t="s">
        <v>503</v>
      </c>
      <c r="C252" s="247" t="s">
        <v>504</v>
      </c>
      <c r="D252" s="194">
        <v>0</v>
      </c>
      <c r="E252" s="194"/>
      <c r="F252" s="45" t="str">
        <f t="shared" si="51"/>
        <v>-</v>
      </c>
    </row>
    <row r="253" spans="1:6" ht="23"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1.5"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3" x14ac:dyDescent="0.25">
      <c r="A260" s="63" t="s">
        <v>515</v>
      </c>
      <c r="B260" s="64" t="s">
        <v>163</v>
      </c>
      <c r="C260" s="247" t="s">
        <v>515</v>
      </c>
      <c r="D260" s="194">
        <v>0</v>
      </c>
      <c r="E260" s="194"/>
      <c r="F260" s="45" t="str">
        <f t="shared" si="53"/>
        <v>-</v>
      </c>
    </row>
    <row r="261" spans="1:6" ht="23" x14ac:dyDescent="0.25">
      <c r="A261" s="63" t="s">
        <v>516</v>
      </c>
      <c r="B261" s="64" t="s">
        <v>165</v>
      </c>
      <c r="C261" s="247" t="s">
        <v>516</v>
      </c>
      <c r="D261" s="194">
        <v>0</v>
      </c>
      <c r="E261" s="194"/>
      <c r="F261" s="45" t="str">
        <f t="shared" si="53"/>
        <v>-</v>
      </c>
    </row>
    <row r="262" spans="1:6" ht="23"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1.5" x14ac:dyDescent="0.25">
      <c r="A263" s="63">
        <v>371</v>
      </c>
      <c r="B263" s="64" t="s">
        <v>519</v>
      </c>
      <c r="C263" s="247" t="s">
        <v>520</v>
      </c>
      <c r="D263" s="60">
        <f t="shared" ref="D263:E263" si="57">SUM(D264:D268)</f>
        <v>0</v>
      </c>
      <c r="E263" s="60">
        <f t="shared" si="57"/>
        <v>0</v>
      </c>
      <c r="F263" s="45" t="str">
        <f t="shared" si="56"/>
        <v>-</v>
      </c>
    </row>
    <row r="264" spans="1:6" ht="23" x14ac:dyDescent="0.25">
      <c r="A264" s="63">
        <v>3711</v>
      </c>
      <c r="B264" s="64" t="s">
        <v>521</v>
      </c>
      <c r="C264" s="247" t="s">
        <v>522</v>
      </c>
      <c r="D264" s="194">
        <v>0</v>
      </c>
      <c r="E264" s="194"/>
      <c r="F264" s="45" t="str">
        <f t="shared" si="56"/>
        <v>-</v>
      </c>
    </row>
    <row r="265" spans="1:6" ht="23" x14ac:dyDescent="0.25">
      <c r="A265" s="63">
        <v>3712</v>
      </c>
      <c r="B265" s="64" t="s">
        <v>523</v>
      </c>
      <c r="C265" s="247" t="s">
        <v>524</v>
      </c>
      <c r="D265" s="194">
        <v>0</v>
      </c>
      <c r="E265" s="194"/>
      <c r="F265" s="45" t="str">
        <f t="shared" si="56"/>
        <v>-</v>
      </c>
    </row>
    <row r="266" spans="1:6" ht="11.5" x14ac:dyDescent="0.25">
      <c r="A266" s="63" t="s">
        <v>525</v>
      </c>
      <c r="B266" s="64" t="s">
        <v>526</v>
      </c>
      <c r="C266" s="247" t="s">
        <v>525</v>
      </c>
      <c r="D266" s="194">
        <v>0</v>
      </c>
      <c r="E266" s="194"/>
      <c r="F266" s="45" t="str">
        <f t="shared" si="56"/>
        <v>-</v>
      </c>
    </row>
    <row r="267" spans="1:6" ht="11.5"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3"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3"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3" x14ac:dyDescent="0.25">
      <c r="A290" s="63">
        <v>3861</v>
      </c>
      <c r="B290" s="64" t="s">
        <v>572</v>
      </c>
      <c r="C290" s="247" t="s">
        <v>573</v>
      </c>
      <c r="D290" s="194">
        <v>0</v>
      </c>
      <c r="E290" s="194"/>
      <c r="F290" s="45" t="str">
        <f t="shared" si="66"/>
        <v>-</v>
      </c>
    </row>
    <row r="291" spans="1:6" ht="23"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3"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63047.87</v>
      </c>
      <c r="E299" s="60">
        <f>E152-E297+E298</f>
        <v>73388.87000000001</v>
      </c>
      <c r="F299" s="45">
        <f t="shared" si="68"/>
        <v>116.40182293232111</v>
      </c>
    </row>
    <row r="300" spans="1:6" ht="12.75" customHeight="1" x14ac:dyDescent="0.25">
      <c r="A300" s="63" t="s">
        <v>582</v>
      </c>
      <c r="B300" s="64" t="s">
        <v>593</v>
      </c>
      <c r="C300" s="247" t="s">
        <v>594</v>
      </c>
      <c r="D300" s="60">
        <f>IF(D6&gt;=D299,D6-D299,0)</f>
        <v>2476.9899999999907</v>
      </c>
      <c r="E300" s="60">
        <f>IF(E6&gt;=E299,E6-E299,0)</f>
        <v>0</v>
      </c>
      <c r="F300" s="45">
        <f t="shared" si="68"/>
        <v>0</v>
      </c>
    </row>
    <row r="301" spans="1:6" ht="12.75" customHeight="1" x14ac:dyDescent="0.25">
      <c r="A301" s="63" t="s">
        <v>582</v>
      </c>
      <c r="B301" s="64" t="s">
        <v>595</v>
      </c>
      <c r="C301" s="247" t="s">
        <v>596</v>
      </c>
      <c r="D301" s="60">
        <f>IF(D299&gt;=D6,D299-D6,0)</f>
        <v>0</v>
      </c>
      <c r="E301" s="60">
        <f>IF(E299&gt;=E6,E299-E6,0)</f>
        <v>1521.7000000000116</v>
      </c>
      <c r="F301" s="45" t="str">
        <f t="shared" si="68"/>
        <v>-</v>
      </c>
    </row>
    <row r="302" spans="1:6" ht="12.75" customHeight="1" x14ac:dyDescent="0.25">
      <c r="A302" s="63">
        <v>92211</v>
      </c>
      <c r="B302" s="64" t="s">
        <v>597</v>
      </c>
      <c r="C302" s="247" t="s">
        <v>598</v>
      </c>
      <c r="D302" s="194">
        <v>153.24</v>
      </c>
      <c r="E302" s="194">
        <v>303.88</v>
      </c>
      <c r="F302" s="45">
        <f t="shared" si="68"/>
        <v>198.30331506134166</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c r="F304" s="45" t="str">
        <f t="shared" si="68"/>
        <v>-</v>
      </c>
    </row>
    <row r="305" spans="1:6" ht="11.5"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49999999999999"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23"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3"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3"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1.5" x14ac:dyDescent="0.25">
      <c r="A354" s="63">
        <v>73</v>
      </c>
      <c r="B354" s="64" t="s">
        <v>700</v>
      </c>
      <c r="C354" s="247" t="s">
        <v>701</v>
      </c>
      <c r="D354" s="60">
        <f t="shared" ref="D354:E354" si="83">D355</f>
        <v>0</v>
      </c>
      <c r="E354" s="60">
        <f t="shared" si="83"/>
        <v>0</v>
      </c>
      <c r="F354" s="45" t="str">
        <f t="shared" si="72"/>
        <v>-</v>
      </c>
    </row>
    <row r="355" spans="1:6" ht="23"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2326.35</v>
      </c>
      <c r="E360" s="60">
        <f t="shared" si="86"/>
        <v>2514.5299999999997</v>
      </c>
      <c r="F360" s="45">
        <f t="shared" si="72"/>
        <v>108.08906656350075</v>
      </c>
    </row>
    <row r="361" spans="1:6" ht="12.75" customHeight="1" x14ac:dyDescent="0.25">
      <c r="A361" s="63">
        <v>41</v>
      </c>
      <c r="B361" s="64" t="s">
        <v>714</v>
      </c>
      <c r="C361" s="247" t="s">
        <v>715</v>
      </c>
      <c r="D361" s="60">
        <f t="shared" ref="D361:E361" si="87">D362+D366</f>
        <v>1307.54</v>
      </c>
      <c r="E361" s="60">
        <f t="shared" si="87"/>
        <v>1733.75</v>
      </c>
      <c r="F361" s="45">
        <f t="shared" si="72"/>
        <v>132.5963259250195</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1307.54</v>
      </c>
      <c r="E366" s="60">
        <f t="shared" si="89"/>
        <v>1733.75</v>
      </c>
      <c r="F366" s="45">
        <f t="shared" si="72"/>
        <v>132.5963259250195</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1307.54</v>
      </c>
      <c r="E369" s="194">
        <v>1733.75</v>
      </c>
      <c r="F369" s="45">
        <f t="shared" si="72"/>
        <v>132.5963259250195</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3" x14ac:dyDescent="0.25">
      <c r="A373" s="63">
        <v>42</v>
      </c>
      <c r="B373" s="183" t="s">
        <v>730</v>
      </c>
      <c r="C373" s="247" t="s">
        <v>731</v>
      </c>
      <c r="D373" s="60">
        <f t="shared" ref="D373:E373" si="90">D374+D379+D388+D393+D398+D401</f>
        <v>1018.81</v>
      </c>
      <c r="E373" s="60">
        <f t="shared" si="90"/>
        <v>780.78</v>
      </c>
      <c r="F373" s="45">
        <f t="shared" si="72"/>
        <v>76.636468036238355</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931.81</v>
      </c>
      <c r="E379" s="60">
        <f t="shared" si="92"/>
        <v>780.78</v>
      </c>
      <c r="F379" s="45">
        <f t="shared" si="72"/>
        <v>83.791760122771805</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931.81</v>
      </c>
      <c r="E386" s="194">
        <v>780.78</v>
      </c>
      <c r="F386" s="45">
        <f t="shared" si="72"/>
        <v>83.791760122771805</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87</v>
      </c>
      <c r="E393" s="60">
        <f t="shared" si="94"/>
        <v>0</v>
      </c>
      <c r="F393" s="45">
        <f t="shared" si="72"/>
        <v>0</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87</v>
      </c>
      <c r="E397" s="194"/>
      <c r="F397" s="45">
        <f t="shared" si="72"/>
        <v>0</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1.5"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2326.35</v>
      </c>
      <c r="E418" s="60">
        <f t="shared" si="102"/>
        <v>2514.5299999999997</v>
      </c>
      <c r="F418" s="45">
        <f t="shared" si="72"/>
        <v>108.08906656350075</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65524.859999999993</v>
      </c>
      <c r="E422" s="60">
        <f>E6+E308</f>
        <v>71867.17</v>
      </c>
      <c r="F422" s="45">
        <f t="shared" si="72"/>
        <v>109.67924235168149</v>
      </c>
    </row>
    <row r="423" spans="1:6" ht="12.75" customHeight="1" x14ac:dyDescent="0.25">
      <c r="A423" s="63" t="s">
        <v>582</v>
      </c>
      <c r="B423" s="64" t="s">
        <v>805</v>
      </c>
      <c r="C423" s="247" t="s">
        <v>806</v>
      </c>
      <c r="D423" s="60">
        <f t="shared" ref="D423:E423" si="103">D299+D360</f>
        <v>65374.22</v>
      </c>
      <c r="E423" s="60">
        <f t="shared" si="103"/>
        <v>75903.400000000009</v>
      </c>
      <c r="F423" s="45">
        <f t="shared" si="72"/>
        <v>116.10601243119996</v>
      </c>
    </row>
    <row r="424" spans="1:6" ht="12.75" customHeight="1" x14ac:dyDescent="0.25">
      <c r="A424" s="63" t="s">
        <v>582</v>
      </c>
      <c r="B424" s="64" t="s">
        <v>807</v>
      </c>
      <c r="C424" s="247" t="s">
        <v>808</v>
      </c>
      <c r="D424" s="60">
        <f t="shared" ref="D424:E424" si="104">IF(D422&gt;=D423,D422-D423,0)</f>
        <v>150.63999999999214</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4036.2300000000105</v>
      </c>
      <c r="F425" s="45" t="str">
        <f t="shared" si="72"/>
        <v>-</v>
      </c>
    </row>
    <row r="426" spans="1:6" ht="12.75" customHeight="1" x14ac:dyDescent="0.25">
      <c r="A426" s="251" t="s">
        <v>811</v>
      </c>
      <c r="B426" s="183" t="s">
        <v>812</v>
      </c>
      <c r="C426" s="252" t="s">
        <v>813</v>
      </c>
      <c r="D426" s="60">
        <f t="shared" ref="D426:E426" si="106">IF(D302-D303+D419-D420&gt;=0,D302-D303+D419-D420,0)</f>
        <v>153.24</v>
      </c>
      <c r="E426" s="60">
        <f t="shared" si="106"/>
        <v>303.88</v>
      </c>
      <c r="F426" s="45">
        <f t="shared" si="72"/>
        <v>198.30331506134166</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3" x14ac:dyDescent="0.25">
      <c r="A428" s="249" t="s">
        <v>816</v>
      </c>
      <c r="B428" s="243" t="s">
        <v>817</v>
      </c>
      <c r="C428" s="250" t="s">
        <v>818</v>
      </c>
      <c r="D428" s="81">
        <f t="shared" ref="D428:E428" si="108">D304+D421</f>
        <v>0</v>
      </c>
      <c r="E428" s="81">
        <f t="shared" si="108"/>
        <v>0</v>
      </c>
      <c r="F428" s="61" t="str">
        <f t="shared" si="72"/>
        <v>-</v>
      </c>
    </row>
    <row r="429" spans="1:6" s="55" customFormat="1" ht="20.149999999999999"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3" x14ac:dyDescent="0.25">
      <c r="A431" s="63">
        <v>81</v>
      </c>
      <c r="B431" s="182" t="s">
        <v>822</v>
      </c>
      <c r="C431" s="247" t="s">
        <v>823</v>
      </c>
      <c r="D431" s="60">
        <f t="shared" ref="D431:E431" si="110">D432+D437+D440+D444+D445+D452+D457+D465</f>
        <v>0</v>
      </c>
      <c r="E431" s="60">
        <f t="shared" si="110"/>
        <v>0</v>
      </c>
      <c r="F431" s="45" t="str">
        <f t="shared" si="109"/>
        <v>-</v>
      </c>
    </row>
    <row r="432" spans="1:6" ht="23"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3" x14ac:dyDescent="0.25">
      <c r="A437" s="63">
        <v>812</v>
      </c>
      <c r="B437" s="64" t="s">
        <v>834</v>
      </c>
      <c r="C437" s="247" t="s">
        <v>835</v>
      </c>
      <c r="D437" s="60">
        <f t="shared" ref="D437:E437" si="112">SUM(D438:D439)</f>
        <v>0</v>
      </c>
      <c r="E437" s="60">
        <f t="shared" si="112"/>
        <v>0</v>
      </c>
      <c r="F437" s="45" t="str">
        <f t="shared" si="109"/>
        <v>-</v>
      </c>
    </row>
    <row r="438" spans="1:6" ht="23" x14ac:dyDescent="0.25">
      <c r="A438" s="63">
        <v>8121</v>
      </c>
      <c r="B438" s="183" t="s">
        <v>836</v>
      </c>
      <c r="C438" s="247" t="s">
        <v>837</v>
      </c>
      <c r="D438" s="194">
        <v>0</v>
      </c>
      <c r="E438" s="194"/>
      <c r="F438" s="45" t="str">
        <f t="shared" si="109"/>
        <v>-</v>
      </c>
    </row>
    <row r="439" spans="1:6" ht="23" x14ac:dyDescent="0.25">
      <c r="A439" s="63">
        <v>8122</v>
      </c>
      <c r="B439" s="183" t="s">
        <v>838</v>
      </c>
      <c r="C439" s="247" t="s">
        <v>839</v>
      </c>
      <c r="D439" s="194">
        <v>0</v>
      </c>
      <c r="E439" s="194"/>
      <c r="F439" s="45" t="str">
        <f t="shared" si="109"/>
        <v>-</v>
      </c>
    </row>
    <row r="440" spans="1:6" ht="23"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1.5" x14ac:dyDescent="0.25">
      <c r="A444" s="63">
        <v>814</v>
      </c>
      <c r="B444" s="183" t="s">
        <v>848</v>
      </c>
      <c r="C444" s="247" t="s">
        <v>849</v>
      </c>
      <c r="D444" s="194">
        <v>0</v>
      </c>
      <c r="E444" s="194"/>
      <c r="F444" s="45" t="str">
        <f t="shared" si="109"/>
        <v>-</v>
      </c>
    </row>
    <row r="445" spans="1:6" ht="23"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1.5" x14ac:dyDescent="0.25">
      <c r="A447" s="63">
        <v>8154</v>
      </c>
      <c r="B447" s="64" t="s">
        <v>854</v>
      </c>
      <c r="C447" s="247" t="s">
        <v>855</v>
      </c>
      <c r="D447" s="194">
        <v>0</v>
      </c>
      <c r="E447" s="194"/>
      <c r="F447" s="45" t="str">
        <f t="shared" si="109"/>
        <v>-</v>
      </c>
    </row>
    <row r="448" spans="1:6" ht="23"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3"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11.5" x14ac:dyDescent="0.25">
      <c r="A463" s="63">
        <v>8176</v>
      </c>
      <c r="B463" s="64" t="s">
        <v>886</v>
      </c>
      <c r="C463" s="247" t="s">
        <v>887</v>
      </c>
      <c r="D463" s="194">
        <v>0</v>
      </c>
      <c r="E463" s="194"/>
      <c r="F463" s="45" t="str">
        <f t="shared" si="109"/>
        <v>-</v>
      </c>
    </row>
    <row r="464" spans="1:6" ht="11.5"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3"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3" x14ac:dyDescent="0.25">
      <c r="A479" s="63">
        <v>83</v>
      </c>
      <c r="B479" s="65" t="s">
        <v>918</v>
      </c>
      <c r="C479" s="247" t="s">
        <v>919</v>
      </c>
      <c r="D479" s="60">
        <f t="shared" ref="D479:E479" si="122">D480+D484+D485+D488</f>
        <v>0</v>
      </c>
      <c r="E479" s="60">
        <f t="shared" si="122"/>
        <v>0</v>
      </c>
      <c r="F479" s="45" t="str">
        <f t="shared" si="109"/>
        <v>-</v>
      </c>
    </row>
    <row r="480" spans="1:6" ht="23"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23" x14ac:dyDescent="0.25">
      <c r="A484" s="63">
        <v>832</v>
      </c>
      <c r="B484" s="183" t="s">
        <v>928</v>
      </c>
      <c r="C484" s="247" t="s">
        <v>929</v>
      </c>
      <c r="D484" s="194">
        <v>0</v>
      </c>
      <c r="E484" s="194"/>
      <c r="F484" s="45" t="str">
        <f t="shared" si="109"/>
        <v>-</v>
      </c>
    </row>
    <row r="485" spans="1:6" ht="23" x14ac:dyDescent="0.25">
      <c r="A485" s="63">
        <v>833</v>
      </c>
      <c r="B485" s="64" t="s">
        <v>930</v>
      </c>
      <c r="C485" s="247" t="s">
        <v>931</v>
      </c>
      <c r="D485" s="60">
        <f t="shared" ref="D485:E485" si="124">SUM(D486:D487)</f>
        <v>0</v>
      </c>
      <c r="E485" s="60">
        <f t="shared" si="124"/>
        <v>0</v>
      </c>
      <c r="F485" s="45" t="str">
        <f t="shared" si="109"/>
        <v>-</v>
      </c>
    </row>
    <row r="486" spans="1:6" ht="23"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3"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3"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3"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3"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1.5"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3"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1.5" x14ac:dyDescent="0.25">
      <c r="A521" s="70" t="s">
        <v>1002</v>
      </c>
      <c r="B521" s="65" t="s">
        <v>1003</v>
      </c>
      <c r="C521" s="278" t="s">
        <v>1002</v>
      </c>
      <c r="D521" s="192">
        <v>0</v>
      </c>
      <c r="E521" s="192"/>
      <c r="F521" s="71" t="str">
        <f t="shared" si="109"/>
        <v>-</v>
      </c>
    </row>
    <row r="522" spans="1:6" ht="23"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3" x14ac:dyDescent="0.25">
      <c r="A536" s="63">
        <v>51</v>
      </c>
      <c r="B536" s="65" t="s">
        <v>1032</v>
      </c>
      <c r="C536" s="247" t="s">
        <v>1033</v>
      </c>
      <c r="D536" s="60">
        <f>D537+D542+D545+D549+D550+D557+D562+D570</f>
        <v>0</v>
      </c>
      <c r="E536" s="60">
        <f>E537+E542+E545+E549+E550+E557+E562+E570</f>
        <v>0</v>
      </c>
      <c r="F536" s="45" t="str">
        <f t="shared" si="109"/>
        <v>-</v>
      </c>
    </row>
    <row r="537" spans="1:6" ht="23"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3" x14ac:dyDescent="0.25">
      <c r="A542" s="63">
        <v>512</v>
      </c>
      <c r="B542" s="183" t="s">
        <v>1044</v>
      </c>
      <c r="C542" s="247" t="s">
        <v>1045</v>
      </c>
      <c r="D542" s="60">
        <f t="shared" ref="D542:E542" si="138">SUM(D543:D544)</f>
        <v>0</v>
      </c>
      <c r="E542" s="60">
        <f t="shared" si="138"/>
        <v>0</v>
      </c>
      <c r="F542" s="45" t="str">
        <f t="shared" si="109"/>
        <v>-</v>
      </c>
    </row>
    <row r="543" spans="1:6" ht="11.5" x14ac:dyDescent="0.25">
      <c r="A543" s="63">
        <v>5121</v>
      </c>
      <c r="B543" s="64" t="s">
        <v>1046</v>
      </c>
      <c r="C543" s="247" t="s">
        <v>1047</v>
      </c>
      <c r="D543" s="194">
        <v>0</v>
      </c>
      <c r="E543" s="194"/>
      <c r="F543" s="45" t="str">
        <f t="shared" si="109"/>
        <v>-</v>
      </c>
    </row>
    <row r="544" spans="1:6" ht="11.5" x14ac:dyDescent="0.25">
      <c r="A544" s="63">
        <v>5122</v>
      </c>
      <c r="B544" s="64" t="s">
        <v>1048</v>
      </c>
      <c r="C544" s="247" t="s">
        <v>1049</v>
      </c>
      <c r="D544" s="194">
        <v>0</v>
      </c>
      <c r="E544" s="194"/>
      <c r="F544" s="45" t="str">
        <f t="shared" si="109"/>
        <v>-</v>
      </c>
    </row>
    <row r="545" spans="1:6" ht="23"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3"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1.5"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3"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1.5"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3"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3" x14ac:dyDescent="0.25">
      <c r="A584" s="63">
        <v>53</v>
      </c>
      <c r="B584" s="65" t="s">
        <v>1123</v>
      </c>
      <c r="C584" s="247" t="s">
        <v>1124</v>
      </c>
      <c r="D584" s="60">
        <f t="shared" ref="D584:E584" si="147">D585+D589+D591+D594</f>
        <v>0</v>
      </c>
      <c r="E584" s="60">
        <f t="shared" si="147"/>
        <v>0</v>
      </c>
      <c r="F584" s="45" t="str">
        <f t="shared" si="109"/>
        <v>-</v>
      </c>
    </row>
    <row r="585" spans="1:6" ht="23"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3"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3" x14ac:dyDescent="0.25">
      <c r="A591" s="63">
        <v>533</v>
      </c>
      <c r="B591" s="65" t="s">
        <v>1134</v>
      </c>
      <c r="C591" s="247" t="s">
        <v>1135</v>
      </c>
      <c r="D591" s="60">
        <f t="shared" ref="D591:E591" si="150">SUM(D592:D593)</f>
        <v>0</v>
      </c>
      <c r="E591" s="60">
        <f t="shared" si="150"/>
        <v>0</v>
      </c>
      <c r="F591" s="45" t="str">
        <f t="shared" si="109"/>
        <v>-</v>
      </c>
    </row>
    <row r="592" spans="1:6" ht="23"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3"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3" x14ac:dyDescent="0.25">
      <c r="A597" s="63">
        <v>54</v>
      </c>
      <c r="B597" s="183" t="s">
        <v>1144</v>
      </c>
      <c r="C597" s="247" t="s">
        <v>1145</v>
      </c>
      <c r="D597" s="60">
        <f t="shared" ref="D597:E597" si="152">D598+D603+D607+D609+D616+D621</f>
        <v>0</v>
      </c>
      <c r="E597" s="60">
        <f t="shared" si="152"/>
        <v>0</v>
      </c>
      <c r="F597" s="45" t="str">
        <f t="shared" si="109"/>
        <v>-</v>
      </c>
    </row>
    <row r="598" spans="1:6" ht="23"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3"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1.5" x14ac:dyDescent="0.25">
      <c r="A605" s="63">
        <v>5423</v>
      </c>
      <c r="B605" s="64" t="s">
        <v>1160</v>
      </c>
      <c r="C605" s="247" t="s">
        <v>1161</v>
      </c>
      <c r="D605" s="194">
        <v>0</v>
      </c>
      <c r="E605" s="194"/>
      <c r="F605" s="45" t="str">
        <f t="shared" si="109"/>
        <v>-</v>
      </c>
    </row>
    <row r="606" spans="1:6" ht="23" x14ac:dyDescent="0.25">
      <c r="A606" s="63">
        <v>5424</v>
      </c>
      <c r="B606" s="64" t="s">
        <v>1162</v>
      </c>
      <c r="C606" s="247" t="s">
        <v>1163</v>
      </c>
      <c r="D606" s="194">
        <v>0</v>
      </c>
      <c r="E606" s="194"/>
      <c r="F606" s="45" t="str">
        <f t="shared" si="109"/>
        <v>-</v>
      </c>
    </row>
    <row r="607" spans="1:6" ht="23"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3" x14ac:dyDescent="0.25">
      <c r="A609" s="63">
        <v>544</v>
      </c>
      <c r="B609" s="64" t="s">
        <v>1168</v>
      </c>
      <c r="C609" s="247" t="s">
        <v>1169</v>
      </c>
      <c r="D609" s="60">
        <f t="shared" ref="D609:E609" si="156">SUM(D610:D615)</f>
        <v>0</v>
      </c>
      <c r="E609" s="60">
        <f t="shared" si="156"/>
        <v>0</v>
      </c>
      <c r="F609" s="45" t="str">
        <f t="shared" si="109"/>
        <v>-</v>
      </c>
    </row>
    <row r="610" spans="1:6" ht="23" x14ac:dyDescent="0.25">
      <c r="A610" s="63">
        <v>5443</v>
      </c>
      <c r="B610" s="64" t="s">
        <v>1170</v>
      </c>
      <c r="C610" s="247" t="s">
        <v>1171</v>
      </c>
      <c r="D610" s="194">
        <v>0</v>
      </c>
      <c r="E610" s="194"/>
      <c r="F610" s="45" t="str">
        <f t="shared" si="109"/>
        <v>-</v>
      </c>
    </row>
    <row r="611" spans="1:6" ht="23" x14ac:dyDescent="0.25">
      <c r="A611" s="63">
        <v>5444</v>
      </c>
      <c r="B611" s="183" t="s">
        <v>1172</v>
      </c>
      <c r="C611" s="247" t="s">
        <v>1173</v>
      </c>
      <c r="D611" s="194">
        <v>0</v>
      </c>
      <c r="E611" s="194"/>
      <c r="F611" s="45" t="str">
        <f t="shared" si="109"/>
        <v>-</v>
      </c>
    </row>
    <row r="612" spans="1:6" ht="23"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1.5" x14ac:dyDescent="0.25">
      <c r="A615" s="63">
        <v>5448</v>
      </c>
      <c r="B615" s="64" t="s">
        <v>1180</v>
      </c>
      <c r="C615" s="247" t="s">
        <v>1181</v>
      </c>
      <c r="D615" s="194">
        <v>0</v>
      </c>
      <c r="E615" s="194"/>
      <c r="F615" s="45" t="str">
        <f t="shared" si="109"/>
        <v>-</v>
      </c>
    </row>
    <row r="616" spans="1:6" ht="23" x14ac:dyDescent="0.25">
      <c r="A616" s="63">
        <v>545</v>
      </c>
      <c r="B616" s="64" t="s">
        <v>1182</v>
      </c>
      <c r="C616" s="247" t="s">
        <v>1183</v>
      </c>
      <c r="D616" s="60">
        <f t="shared" ref="D616:E616" si="157">SUM(D617:D620)</f>
        <v>0</v>
      </c>
      <c r="E616" s="60">
        <f t="shared" si="157"/>
        <v>0</v>
      </c>
      <c r="F616" s="45" t="str">
        <f t="shared" si="109"/>
        <v>-</v>
      </c>
    </row>
    <row r="617" spans="1:6" ht="23"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1.5"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3" x14ac:dyDescent="0.25">
      <c r="A627" s="63">
        <v>5476</v>
      </c>
      <c r="B627" s="64" t="s">
        <v>1204</v>
      </c>
      <c r="C627" s="247" t="s">
        <v>1205</v>
      </c>
      <c r="D627" s="194">
        <v>0</v>
      </c>
      <c r="E627" s="194"/>
      <c r="F627" s="45" t="str">
        <f t="shared" si="109"/>
        <v>-</v>
      </c>
    </row>
    <row r="628" spans="1:6" ht="11.5" x14ac:dyDescent="0.25">
      <c r="A628" s="70">
        <v>5477</v>
      </c>
      <c r="B628" s="65" t="s">
        <v>1206</v>
      </c>
      <c r="C628" s="278" t="s">
        <v>1207</v>
      </c>
      <c r="D628" s="192">
        <v>0</v>
      </c>
      <c r="E628" s="192"/>
      <c r="F628" s="71" t="str">
        <f t="shared" si="109"/>
        <v>-</v>
      </c>
    </row>
    <row r="629" spans="1:6" ht="23"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1.5"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65524.859999999993</v>
      </c>
      <c r="E643" s="60">
        <f>E422+E430</f>
        <v>71867.17</v>
      </c>
      <c r="F643" s="45">
        <f t="shared" si="109"/>
        <v>109.67924235168149</v>
      </c>
    </row>
    <row r="644" spans="1:6" ht="12.75" customHeight="1" x14ac:dyDescent="0.25">
      <c r="A644" s="63" t="s">
        <v>582</v>
      </c>
      <c r="B644" s="64" t="s">
        <v>1238</v>
      </c>
      <c r="C644" s="247" t="s">
        <v>1239</v>
      </c>
      <c r="D644" s="60">
        <f>D423+D535</f>
        <v>65374.22</v>
      </c>
      <c r="E644" s="60">
        <f>E423+E535</f>
        <v>75903.400000000009</v>
      </c>
      <c r="F644" s="45">
        <f t="shared" si="109"/>
        <v>116.10601243119996</v>
      </c>
    </row>
    <row r="645" spans="1:6" ht="12.75" customHeight="1" x14ac:dyDescent="0.25">
      <c r="A645" s="63" t="s">
        <v>582</v>
      </c>
      <c r="B645" s="64" t="s">
        <v>1240</v>
      </c>
      <c r="C645" s="247" t="s">
        <v>1241</v>
      </c>
      <c r="D645" s="60">
        <f t="shared" ref="D645:E645" si="163">IF(D643&gt;=D644,D643-D644,0)</f>
        <v>150.63999999999214</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4036.2300000000105</v>
      </c>
      <c r="F646" s="45" t="str">
        <f t="shared" si="109"/>
        <v>-</v>
      </c>
    </row>
    <row r="647" spans="1:6" ht="23" x14ac:dyDescent="0.25">
      <c r="A647" s="251" t="s">
        <v>1244</v>
      </c>
      <c r="B647" s="64" t="s">
        <v>1245</v>
      </c>
      <c r="C647" s="252" t="s">
        <v>1244</v>
      </c>
      <c r="D647" s="60">
        <f>IF(D426-D427+D641-D642&gt;=0,D426-D427+D641-D642,0)</f>
        <v>153.24</v>
      </c>
      <c r="E647" s="60">
        <f>IF(E426-E427+E641-E642&gt;=0,E426-E427+E641-E642,0)</f>
        <v>303.88</v>
      </c>
      <c r="F647" s="45">
        <f t="shared" si="109"/>
        <v>198.30331506134166</v>
      </c>
    </row>
    <row r="648" spans="1:6" ht="23" x14ac:dyDescent="0.25">
      <c r="A648" s="251" t="s">
        <v>1246</v>
      </c>
      <c r="B648" s="64" t="s">
        <v>1247</v>
      </c>
      <c r="C648" s="252" t="s">
        <v>1246</v>
      </c>
      <c r="D648" s="60">
        <f>IF(D427-D426+D642-D641&gt;=0,D427-D426+D642-D641,0)</f>
        <v>0</v>
      </c>
      <c r="E648" s="60">
        <f>IF(E427-E426+E642-E641&gt;=0,E427-E426+E642-E641,0)</f>
        <v>0</v>
      </c>
      <c r="F648" s="45" t="str">
        <f t="shared" si="109"/>
        <v>-</v>
      </c>
    </row>
    <row r="649" spans="1:6" ht="23" x14ac:dyDescent="0.25">
      <c r="A649" s="63" t="s">
        <v>582</v>
      </c>
      <c r="B649" s="64" t="s">
        <v>1248</v>
      </c>
      <c r="C649" s="247" t="s">
        <v>1249</v>
      </c>
      <c r="D649" s="60">
        <f t="shared" ref="D649:E649" si="165">IF(D645+D647-D646-D648&gt;=0,D645+D647-D646-D648,0)</f>
        <v>303.87999999999215</v>
      </c>
      <c r="E649" s="60">
        <f t="shared" si="165"/>
        <v>0</v>
      </c>
      <c r="F649" s="45">
        <f t="shared" si="109"/>
        <v>0</v>
      </c>
    </row>
    <row r="650" spans="1:6" ht="23" x14ac:dyDescent="0.25">
      <c r="A650" s="63" t="s">
        <v>582</v>
      </c>
      <c r="B650" s="64" t="s">
        <v>1250</v>
      </c>
      <c r="C650" s="247" t="s">
        <v>1251</v>
      </c>
      <c r="D650" s="60">
        <f t="shared" ref="D650:E650" si="166">IF(D646+D648-D645-D647&gt;=0,D646+D648-D645-D647,0)</f>
        <v>0</v>
      </c>
      <c r="E650" s="60">
        <f t="shared" si="166"/>
        <v>3732.3500000000104</v>
      </c>
      <c r="F650" s="45" t="str">
        <f t="shared" si="109"/>
        <v>-</v>
      </c>
    </row>
    <row r="651" spans="1:6" ht="23" x14ac:dyDescent="0.25">
      <c r="A651" s="249" t="s">
        <v>1252</v>
      </c>
      <c r="B651" s="184" t="s">
        <v>1253</v>
      </c>
      <c r="C651" s="250" t="s">
        <v>1252</v>
      </c>
      <c r="D651" s="196">
        <v>0</v>
      </c>
      <c r="E651" s="196"/>
      <c r="F651" s="61" t="str">
        <f t="shared" si="109"/>
        <v>-</v>
      </c>
    </row>
    <row r="652" spans="1:6" s="55" customFormat="1" ht="20.149999999999999" customHeight="1" x14ac:dyDescent="0.25">
      <c r="A652" s="370" t="s">
        <v>1254</v>
      </c>
      <c r="B652" s="371"/>
      <c r="C652" s="171"/>
      <c r="D652" s="43"/>
      <c r="E652" s="43"/>
      <c r="F652" s="44"/>
    </row>
    <row r="653" spans="1:6" ht="12.75" customHeight="1" x14ac:dyDescent="0.25">
      <c r="A653" s="63">
        <v>11</v>
      </c>
      <c r="B653" s="64" t="s">
        <v>1255</v>
      </c>
      <c r="C653" s="247" t="s">
        <v>1256</v>
      </c>
      <c r="D653" s="194">
        <v>211.37</v>
      </c>
      <c r="E653" s="194">
        <v>3057.76</v>
      </c>
      <c r="F653" s="45">
        <f t="shared" ref="F653:F740" si="167">IF(D653&lt;&gt;0,IF(E653/D653&gt;=100,"&gt;&gt;100",E653/D653*100),"-")</f>
        <v>1446.6385958272224</v>
      </c>
    </row>
    <row r="654" spans="1:6" ht="12.75" customHeight="1" x14ac:dyDescent="0.25">
      <c r="A654" s="63" t="s">
        <v>1257</v>
      </c>
      <c r="B654" s="64" t="s">
        <v>1258</v>
      </c>
      <c r="C654" s="247" t="s">
        <v>1257</v>
      </c>
      <c r="D654" s="194">
        <v>65887.06</v>
      </c>
      <c r="E654" s="194">
        <v>66350.37</v>
      </c>
      <c r="F654" s="45">
        <f t="shared" si="167"/>
        <v>100.70318815257502</v>
      </c>
    </row>
    <row r="655" spans="1:6" ht="12.75" customHeight="1" x14ac:dyDescent="0.25">
      <c r="A655" s="63" t="s">
        <v>1259</v>
      </c>
      <c r="B655" s="64" t="s">
        <v>1260</v>
      </c>
      <c r="C655" s="247" t="s">
        <v>1259</v>
      </c>
      <c r="D655" s="194">
        <v>63040.67</v>
      </c>
      <c r="E655" s="194">
        <v>69387.13</v>
      </c>
      <c r="F655" s="45">
        <f t="shared" si="167"/>
        <v>110.06724706447442</v>
      </c>
    </row>
    <row r="656" spans="1:6" ht="23" x14ac:dyDescent="0.25">
      <c r="A656" s="63">
        <v>11</v>
      </c>
      <c r="B656" s="64" t="s">
        <v>1261</v>
      </c>
      <c r="C656" s="247" t="s">
        <v>1262</v>
      </c>
      <c r="D656" s="60">
        <f t="shared" ref="D656:E656" si="168">+D653+D654-D655</f>
        <v>3057.7599999999948</v>
      </c>
      <c r="E656" s="60">
        <f t="shared" si="168"/>
        <v>20.999999999985448</v>
      </c>
      <c r="F656" s="45">
        <f t="shared" si="167"/>
        <v>0.68677724870445955</v>
      </c>
    </row>
    <row r="657" spans="1:6" ht="23" x14ac:dyDescent="0.25">
      <c r="A657" s="63" t="s">
        <v>582</v>
      </c>
      <c r="B657" s="64" t="s">
        <v>1263</v>
      </c>
      <c r="C657" s="247" t="s">
        <v>1264</v>
      </c>
      <c r="D657" s="253">
        <v>0</v>
      </c>
      <c r="E657" s="253"/>
      <c r="F657" s="45" t="str">
        <f t="shared" si="167"/>
        <v>-</v>
      </c>
    </row>
    <row r="658" spans="1:6" ht="23" x14ac:dyDescent="0.25">
      <c r="A658" s="63" t="s">
        <v>582</v>
      </c>
      <c r="B658" s="64" t="s">
        <v>1265</v>
      </c>
      <c r="C658" s="247" t="s">
        <v>1266</v>
      </c>
      <c r="D658" s="253">
        <v>1</v>
      </c>
      <c r="E658" s="253">
        <v>1</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v>
      </c>
      <c r="E660" s="253">
        <v>1</v>
      </c>
      <c r="F660" s="45">
        <f t="shared" si="167"/>
        <v>100</v>
      </c>
    </row>
    <row r="661" spans="1:6" ht="23"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1.5"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1.5" x14ac:dyDescent="0.25">
      <c r="A682" s="70">
        <v>63426</v>
      </c>
      <c r="B682" s="182" t="s">
        <v>1314</v>
      </c>
      <c r="C682" s="278" t="s">
        <v>1315</v>
      </c>
      <c r="D682" s="192">
        <v>0</v>
      </c>
      <c r="E682" s="192"/>
      <c r="F682" s="71" t="str">
        <f t="shared" si="167"/>
        <v>-</v>
      </c>
    </row>
    <row r="683" spans="1:6" ht="23" x14ac:dyDescent="0.25">
      <c r="A683" s="70">
        <v>63612</v>
      </c>
      <c r="B683" s="182" t="s">
        <v>1316</v>
      </c>
      <c r="C683" s="278" t="s">
        <v>1317</v>
      </c>
      <c r="D683" s="192">
        <v>3200</v>
      </c>
      <c r="E683" s="192">
        <v>4980</v>
      </c>
      <c r="F683" s="71">
        <f t="shared" si="167"/>
        <v>155.625</v>
      </c>
    </row>
    <row r="684" spans="1:6" ht="23" x14ac:dyDescent="0.25">
      <c r="A684" s="70">
        <v>63613</v>
      </c>
      <c r="B684" s="182" t="s">
        <v>1318</v>
      </c>
      <c r="C684" s="278" t="s">
        <v>1319</v>
      </c>
      <c r="D684" s="192">
        <v>600</v>
      </c>
      <c r="E684" s="192">
        <v>1000</v>
      </c>
      <c r="F684" s="71">
        <f t="shared" si="167"/>
        <v>166.66666666666669</v>
      </c>
    </row>
    <row r="685" spans="1:6" ht="23" x14ac:dyDescent="0.25">
      <c r="A685" s="63">
        <v>63622</v>
      </c>
      <c r="B685" s="244" t="s">
        <v>1320</v>
      </c>
      <c r="C685" s="247" t="s">
        <v>1321</v>
      </c>
      <c r="D685" s="194">
        <v>0</v>
      </c>
      <c r="E685" s="194"/>
      <c r="F685" s="45" t="str">
        <f t="shared" si="167"/>
        <v>-</v>
      </c>
    </row>
    <row r="686" spans="1:6" ht="23"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3" x14ac:dyDescent="0.25">
      <c r="A692" s="70">
        <v>63716</v>
      </c>
      <c r="B692" s="182" t="s">
        <v>1329</v>
      </c>
      <c r="C692" s="277">
        <v>63716</v>
      </c>
      <c r="D692" s="192">
        <v>0</v>
      </c>
      <c r="E692" s="192"/>
      <c r="F692" s="71" t="str">
        <f t="shared" si="167"/>
        <v>-</v>
      </c>
    </row>
    <row r="693" spans="1:6" ht="11.5" x14ac:dyDescent="0.25">
      <c r="A693" s="70">
        <v>63717</v>
      </c>
      <c r="B693" s="182" t="s">
        <v>1330</v>
      </c>
      <c r="C693" s="277">
        <v>63717</v>
      </c>
      <c r="D693" s="192">
        <v>0</v>
      </c>
      <c r="E693" s="192"/>
      <c r="F693" s="71" t="str">
        <f t="shared" si="167"/>
        <v>-</v>
      </c>
    </row>
    <row r="694" spans="1:6" ht="23" x14ac:dyDescent="0.25">
      <c r="A694" s="70">
        <v>63721</v>
      </c>
      <c r="B694" s="182" t="s">
        <v>1331</v>
      </c>
      <c r="C694" s="277">
        <v>63721</v>
      </c>
      <c r="D694" s="192">
        <v>0</v>
      </c>
      <c r="E694" s="192"/>
      <c r="F694" s="71" t="str">
        <f t="shared" si="167"/>
        <v>-</v>
      </c>
    </row>
    <row r="695" spans="1:6" ht="23"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3" x14ac:dyDescent="0.25">
      <c r="A700" s="70">
        <v>63727</v>
      </c>
      <c r="B700" s="182" t="s">
        <v>1337</v>
      </c>
      <c r="C700" s="277">
        <v>63727</v>
      </c>
      <c r="D700" s="192">
        <v>0</v>
      </c>
      <c r="E700" s="192"/>
      <c r="F700" s="71" t="str">
        <f t="shared" si="167"/>
        <v>-</v>
      </c>
    </row>
    <row r="701" spans="1:6" ht="23"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3" x14ac:dyDescent="0.25">
      <c r="A704" s="70" t="s">
        <v>1343</v>
      </c>
      <c r="B704" s="182" t="s">
        <v>1344</v>
      </c>
      <c r="C704" s="278" t="s">
        <v>1343</v>
      </c>
      <c r="D704" s="192">
        <v>0</v>
      </c>
      <c r="E704" s="192"/>
      <c r="F704" s="71" t="str">
        <f t="shared" si="167"/>
        <v>-</v>
      </c>
    </row>
    <row r="705" spans="1:6" ht="11.5"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3" x14ac:dyDescent="0.25">
      <c r="A708" s="70" t="s">
        <v>1351</v>
      </c>
      <c r="B708" s="182" t="s">
        <v>1352</v>
      </c>
      <c r="C708" s="278" t="s">
        <v>1351</v>
      </c>
      <c r="D708" s="192">
        <v>0</v>
      </c>
      <c r="E708" s="192"/>
      <c r="F708" s="71" t="str">
        <f t="shared" si="167"/>
        <v>-</v>
      </c>
    </row>
    <row r="709" spans="1:6" ht="23"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3" x14ac:dyDescent="0.25">
      <c r="A713" s="70" t="s">
        <v>1361</v>
      </c>
      <c r="B713" s="65" t="s">
        <v>1362</v>
      </c>
      <c r="C713" s="277" t="s">
        <v>1361</v>
      </c>
      <c r="D713" s="192"/>
      <c r="E713" s="192"/>
      <c r="F713" s="71" t="str">
        <f t="shared" si="167"/>
        <v>-</v>
      </c>
    </row>
    <row r="714" spans="1:6" ht="11.5"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3" x14ac:dyDescent="0.25">
      <c r="A720" s="70">
        <v>64376</v>
      </c>
      <c r="B720" s="182" t="s">
        <v>1375</v>
      </c>
      <c r="C720" s="278" t="s">
        <v>1376</v>
      </c>
      <c r="D720" s="192">
        <v>0</v>
      </c>
      <c r="E720" s="192"/>
      <c r="F720" s="71" t="str">
        <f t="shared" si="167"/>
        <v>-</v>
      </c>
    </row>
    <row r="721" spans="1:6" ht="11.5" x14ac:dyDescent="0.25">
      <c r="A721" s="70">
        <v>64377</v>
      </c>
      <c r="B721" s="65" t="s">
        <v>1377</v>
      </c>
      <c r="C721" s="278" t="s">
        <v>1378</v>
      </c>
      <c r="D721" s="192">
        <v>0</v>
      </c>
      <c r="E721" s="192"/>
      <c r="F721" s="71" t="str">
        <f t="shared" si="167"/>
        <v>-</v>
      </c>
    </row>
    <row r="722" spans="1:6" ht="11.5" x14ac:dyDescent="0.25">
      <c r="A722" s="70" t="s">
        <v>1379</v>
      </c>
      <c r="B722" s="65" t="s">
        <v>1380</v>
      </c>
      <c r="C722" s="277" t="s">
        <v>1379</v>
      </c>
      <c r="D722" s="192"/>
      <c r="E722" s="192"/>
      <c r="F722" s="71" t="str">
        <f t="shared" si="167"/>
        <v>-</v>
      </c>
    </row>
    <row r="723" spans="1:6" ht="11.5"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3" x14ac:dyDescent="0.25">
      <c r="A727" s="70">
        <v>66341</v>
      </c>
      <c r="B727" s="65" t="s">
        <v>1389</v>
      </c>
      <c r="C727" s="277">
        <v>66341</v>
      </c>
      <c r="D727" s="192">
        <v>0</v>
      </c>
      <c r="E727" s="192"/>
      <c r="F727" s="71" t="str">
        <f t="shared" si="167"/>
        <v>-</v>
      </c>
    </row>
    <row r="728" spans="1:6" ht="23" x14ac:dyDescent="0.25">
      <c r="A728" s="70">
        <v>66342</v>
      </c>
      <c r="B728" s="65" t="s">
        <v>1390</v>
      </c>
      <c r="C728" s="277">
        <v>66342</v>
      </c>
      <c r="D728" s="192">
        <v>0</v>
      </c>
      <c r="E728" s="192"/>
      <c r="F728" s="71" t="str">
        <f t="shared" si="167"/>
        <v>-</v>
      </c>
    </row>
    <row r="729" spans="1:6" ht="11.5" x14ac:dyDescent="0.25">
      <c r="A729" s="70">
        <v>66343</v>
      </c>
      <c r="B729" s="65" t="s">
        <v>1391</v>
      </c>
      <c r="C729" s="277">
        <v>66343</v>
      </c>
      <c r="D729" s="192">
        <v>0</v>
      </c>
      <c r="E729" s="192"/>
      <c r="F729" s="71" t="str">
        <f t="shared" si="167"/>
        <v>-</v>
      </c>
    </row>
    <row r="730" spans="1:6" ht="23" x14ac:dyDescent="0.25">
      <c r="A730" s="70">
        <v>66344</v>
      </c>
      <c r="B730" s="65" t="s">
        <v>1392</v>
      </c>
      <c r="C730" s="277">
        <v>66344</v>
      </c>
      <c r="D730" s="192"/>
      <c r="E730" s="192"/>
      <c r="F730" s="71" t="str">
        <f t="shared" si="167"/>
        <v>-</v>
      </c>
    </row>
    <row r="731" spans="1:6" ht="11.5"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2070.5100000000002</v>
      </c>
      <c r="E734" s="192">
        <v>955.62</v>
      </c>
      <c r="F734" s="71">
        <f t="shared" si="167"/>
        <v>46.153846153846153</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2816.14</v>
      </c>
      <c r="E737" s="194"/>
      <c r="F737" s="45">
        <f t="shared" si="167"/>
        <v>0</v>
      </c>
    </row>
    <row r="738" spans="1:6" ht="12.75" customHeight="1" x14ac:dyDescent="0.25">
      <c r="A738" s="63" t="s">
        <v>1406</v>
      </c>
      <c r="B738" s="64" t="s">
        <v>1407</v>
      </c>
      <c r="C738" s="247" t="s">
        <v>1406</v>
      </c>
      <c r="D738" s="194">
        <v>569.63</v>
      </c>
      <c r="E738" s="194">
        <v>3085.4</v>
      </c>
      <c r="F738" s="45">
        <f t="shared" si="167"/>
        <v>541.64984288046628</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1.5" x14ac:dyDescent="0.25">
      <c r="A759" s="63">
        <v>34224</v>
      </c>
      <c r="B759" s="64" t="s">
        <v>1448</v>
      </c>
      <c r="C759" s="247" t="s">
        <v>1449</v>
      </c>
      <c r="D759" s="194">
        <v>0</v>
      </c>
      <c r="E759" s="194"/>
      <c r="F759" s="45" t="str">
        <f t="shared" si="169"/>
        <v>-</v>
      </c>
    </row>
    <row r="760" spans="1:6" ht="11.5" x14ac:dyDescent="0.25">
      <c r="A760" s="63">
        <v>34233</v>
      </c>
      <c r="B760" s="64" t="s">
        <v>1450</v>
      </c>
      <c r="C760" s="247" t="s">
        <v>1451</v>
      </c>
      <c r="D760" s="194">
        <v>0</v>
      </c>
      <c r="E760" s="194"/>
      <c r="F760" s="45" t="str">
        <f t="shared" si="169"/>
        <v>-</v>
      </c>
    </row>
    <row r="761" spans="1:6" ht="23" x14ac:dyDescent="0.25">
      <c r="A761" s="63">
        <v>34234</v>
      </c>
      <c r="B761" s="183" t="s">
        <v>1452</v>
      </c>
      <c r="C761" s="247" t="s">
        <v>1453</v>
      </c>
      <c r="D761" s="194">
        <v>0</v>
      </c>
      <c r="E761" s="194"/>
      <c r="F761" s="45" t="str">
        <f t="shared" si="169"/>
        <v>-</v>
      </c>
    </row>
    <row r="762" spans="1:6" ht="23"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3"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3" x14ac:dyDescent="0.25">
      <c r="A774" s="70">
        <v>34286</v>
      </c>
      <c r="B774" s="182" t="s">
        <v>1478</v>
      </c>
      <c r="C774" s="278" t="s">
        <v>1479</v>
      </c>
      <c r="D774" s="192">
        <v>0</v>
      </c>
      <c r="E774" s="192"/>
      <c r="F774" s="71" t="str">
        <f t="shared" si="169"/>
        <v>-</v>
      </c>
    </row>
    <row r="775" spans="1:6" ht="11.5"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1.5"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1.5" x14ac:dyDescent="0.25">
      <c r="A791" s="70">
        <v>36328</v>
      </c>
      <c r="B791" s="65" t="s">
        <v>1512</v>
      </c>
      <c r="C791" s="278" t="s">
        <v>1513</v>
      </c>
      <c r="D791" s="192">
        <v>0</v>
      </c>
      <c r="E791" s="192"/>
      <c r="F791" s="71" t="str">
        <f t="shared" si="169"/>
        <v>-</v>
      </c>
    </row>
    <row r="792" spans="1:6" ht="11.5"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3" x14ac:dyDescent="0.25">
      <c r="A797" s="70" t="s">
        <v>1524</v>
      </c>
      <c r="B797" s="182" t="s">
        <v>1525</v>
      </c>
      <c r="C797" s="277" t="s">
        <v>1524</v>
      </c>
      <c r="D797" s="192">
        <v>0</v>
      </c>
      <c r="E797" s="192"/>
      <c r="F797" s="71" t="str">
        <f t="shared" si="169"/>
        <v>-</v>
      </c>
    </row>
    <row r="798" spans="1:6" ht="11.5"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1.5"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3" x14ac:dyDescent="0.25">
      <c r="A803" s="63" t="s">
        <v>1536</v>
      </c>
      <c r="B803" s="244" t="s">
        <v>1537</v>
      </c>
      <c r="C803" s="248" t="s">
        <v>1536</v>
      </c>
      <c r="D803" s="194">
        <v>0</v>
      </c>
      <c r="E803" s="194"/>
      <c r="F803" s="45" t="str">
        <f t="shared" si="169"/>
        <v>-</v>
      </c>
    </row>
    <row r="804" spans="1:6" ht="23" x14ac:dyDescent="0.25">
      <c r="A804" s="70" t="s">
        <v>1538</v>
      </c>
      <c r="B804" s="182" t="s">
        <v>1539</v>
      </c>
      <c r="C804" s="277" t="s">
        <v>1538</v>
      </c>
      <c r="D804" s="192">
        <v>0</v>
      </c>
      <c r="E804" s="192"/>
      <c r="F804" s="71" t="str">
        <f t="shared" si="169"/>
        <v>-</v>
      </c>
    </row>
    <row r="805" spans="1:6" ht="23" x14ac:dyDescent="0.25">
      <c r="A805" s="70" t="s">
        <v>1540</v>
      </c>
      <c r="B805" s="182" t="s">
        <v>1541</v>
      </c>
      <c r="C805" s="277" t="s">
        <v>1540</v>
      </c>
      <c r="D805" s="192">
        <v>0</v>
      </c>
      <c r="E805" s="192"/>
      <c r="F805" s="71" t="str">
        <f t="shared" si="169"/>
        <v>-</v>
      </c>
    </row>
    <row r="806" spans="1:6" ht="11.5" x14ac:dyDescent="0.25">
      <c r="A806" s="70">
        <v>36511</v>
      </c>
      <c r="B806" s="182" t="s">
        <v>1542</v>
      </c>
      <c r="C806" s="277">
        <v>36511</v>
      </c>
      <c r="D806" s="192"/>
      <c r="E806" s="192"/>
      <c r="F806" s="71" t="str">
        <f t="shared" ref="F806:F814" si="171">IF(D806&lt;&gt;0,IF(E806/D806&gt;=100,"&gt;&gt;100",E806/D806*100),"-")</f>
        <v>-</v>
      </c>
    </row>
    <row r="807" spans="1:6" ht="11.5" x14ac:dyDescent="0.25">
      <c r="A807" s="70" t="s">
        <v>1543</v>
      </c>
      <c r="B807" s="182" t="s">
        <v>1544</v>
      </c>
      <c r="C807" s="277" t="s">
        <v>1543</v>
      </c>
      <c r="D807" s="192"/>
      <c r="E807" s="192"/>
      <c r="F807" s="71" t="str">
        <f t="shared" si="171"/>
        <v>-</v>
      </c>
    </row>
    <row r="808" spans="1:6" ht="11.5" x14ac:dyDescent="0.25">
      <c r="A808" s="70" t="s">
        <v>1545</v>
      </c>
      <c r="B808" s="182" t="s">
        <v>1546</v>
      </c>
      <c r="C808" s="277" t="s">
        <v>1545</v>
      </c>
      <c r="D808" s="192"/>
      <c r="E808" s="192"/>
      <c r="F808" s="71" t="str">
        <f t="shared" si="171"/>
        <v>-</v>
      </c>
    </row>
    <row r="809" spans="1:6" ht="11.5" x14ac:dyDescent="0.25">
      <c r="A809" s="70" t="s">
        <v>1547</v>
      </c>
      <c r="B809" s="182" t="s">
        <v>1548</v>
      </c>
      <c r="C809" s="277" t="s">
        <v>1547</v>
      </c>
      <c r="D809" s="192"/>
      <c r="E809" s="192"/>
      <c r="F809" s="71" t="str">
        <f t="shared" si="171"/>
        <v>-</v>
      </c>
    </row>
    <row r="810" spans="1:6" ht="11.5" x14ac:dyDescent="0.25">
      <c r="A810" s="70" t="s">
        <v>1549</v>
      </c>
      <c r="B810" s="182" t="s">
        <v>1550</v>
      </c>
      <c r="C810" s="277" t="s">
        <v>1549</v>
      </c>
      <c r="D810" s="192"/>
      <c r="E810" s="192"/>
      <c r="F810" s="71" t="str">
        <f t="shared" si="171"/>
        <v>-</v>
      </c>
    </row>
    <row r="811" spans="1:6" ht="11.5" x14ac:dyDescent="0.25">
      <c r="A811" s="70" t="s">
        <v>1551</v>
      </c>
      <c r="B811" s="182" t="s">
        <v>1552</v>
      </c>
      <c r="C811" s="277" t="s">
        <v>1551</v>
      </c>
      <c r="D811" s="192"/>
      <c r="E811" s="192"/>
      <c r="F811" s="71" t="str">
        <f t="shared" si="171"/>
        <v>-</v>
      </c>
    </row>
    <row r="812" spans="1:6" ht="11.5" x14ac:dyDescent="0.25">
      <c r="A812" s="70" t="s">
        <v>1553</v>
      </c>
      <c r="B812" s="182" t="s">
        <v>1554</v>
      </c>
      <c r="C812" s="277" t="s">
        <v>1553</v>
      </c>
      <c r="D812" s="192"/>
      <c r="E812" s="192"/>
      <c r="F812" s="71" t="str">
        <f t="shared" si="171"/>
        <v>-</v>
      </c>
    </row>
    <row r="813" spans="1:6" ht="11.5" x14ac:dyDescent="0.25">
      <c r="A813" s="70" t="s">
        <v>1555</v>
      </c>
      <c r="B813" s="182" t="s">
        <v>1556</v>
      </c>
      <c r="C813" s="277" t="s">
        <v>1555</v>
      </c>
      <c r="D813" s="192"/>
      <c r="E813" s="192"/>
      <c r="F813" s="71" t="str">
        <f t="shared" si="171"/>
        <v>-</v>
      </c>
    </row>
    <row r="814" spans="1:6" ht="11.5" x14ac:dyDescent="0.25">
      <c r="A814" s="70" t="s">
        <v>1557</v>
      </c>
      <c r="B814" s="182" t="s">
        <v>1558</v>
      </c>
      <c r="C814" s="277" t="s">
        <v>1557</v>
      </c>
      <c r="D814" s="192"/>
      <c r="E814" s="192"/>
      <c r="F814" s="71" t="str">
        <f t="shared" si="171"/>
        <v>-</v>
      </c>
    </row>
    <row r="815" spans="1:6" ht="23" x14ac:dyDescent="0.25">
      <c r="A815" s="70" t="s">
        <v>1559</v>
      </c>
      <c r="B815" s="182" t="s">
        <v>1560</v>
      </c>
      <c r="C815" s="277" t="s">
        <v>1559</v>
      </c>
      <c r="D815" s="192">
        <v>0</v>
      </c>
      <c r="E815" s="192"/>
      <c r="F815" s="71" t="str">
        <f t="shared" si="169"/>
        <v>-</v>
      </c>
    </row>
    <row r="816" spans="1:6" ht="11.5" x14ac:dyDescent="0.25">
      <c r="A816" s="70" t="s">
        <v>1561</v>
      </c>
      <c r="B816" s="182" t="s">
        <v>1562</v>
      </c>
      <c r="C816" s="277" t="s">
        <v>1561</v>
      </c>
      <c r="D816" s="192">
        <v>0</v>
      </c>
      <c r="E816" s="192"/>
      <c r="F816" s="71" t="str">
        <f t="shared" si="169"/>
        <v>-</v>
      </c>
    </row>
    <row r="817" spans="1:6" ht="23" x14ac:dyDescent="0.25">
      <c r="A817" s="70" t="s">
        <v>1563</v>
      </c>
      <c r="B817" s="65" t="s">
        <v>1564</v>
      </c>
      <c r="C817" s="278" t="s">
        <v>1563</v>
      </c>
      <c r="D817" s="192">
        <v>0</v>
      </c>
      <c r="E817" s="192"/>
      <c r="F817" s="71" t="str">
        <f t="shared" si="169"/>
        <v>-</v>
      </c>
    </row>
    <row r="818" spans="1:6" ht="23" x14ac:dyDescent="0.25">
      <c r="A818" s="70" t="s">
        <v>1565</v>
      </c>
      <c r="B818" s="65" t="s">
        <v>1566</v>
      </c>
      <c r="C818" s="278" t="s">
        <v>1565</v>
      </c>
      <c r="D818" s="192">
        <v>0</v>
      </c>
      <c r="E818" s="192"/>
      <c r="F818" s="71" t="str">
        <f t="shared" si="169"/>
        <v>-</v>
      </c>
    </row>
    <row r="819" spans="1:6" ht="23" x14ac:dyDescent="0.25">
      <c r="A819" s="70" t="s">
        <v>1567</v>
      </c>
      <c r="B819" s="65" t="s">
        <v>1568</v>
      </c>
      <c r="C819" s="278" t="s">
        <v>1567</v>
      </c>
      <c r="D819" s="192">
        <v>0</v>
      </c>
      <c r="E819" s="192"/>
      <c r="F819" s="71" t="str">
        <f t="shared" si="169"/>
        <v>-</v>
      </c>
    </row>
    <row r="820" spans="1:6" ht="23"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3" x14ac:dyDescent="0.25">
      <c r="A824" s="70" t="s">
        <v>1577</v>
      </c>
      <c r="B824" s="65" t="s">
        <v>1578</v>
      </c>
      <c r="C824" s="278" t="s">
        <v>1577</v>
      </c>
      <c r="D824" s="192">
        <v>0</v>
      </c>
      <c r="E824" s="192"/>
      <c r="F824" s="71" t="str">
        <f t="shared" si="169"/>
        <v>-</v>
      </c>
    </row>
    <row r="825" spans="1:6" ht="23" x14ac:dyDescent="0.25">
      <c r="A825" s="70" t="s">
        <v>1579</v>
      </c>
      <c r="B825" s="65" t="s">
        <v>1580</v>
      </c>
      <c r="C825" s="278" t="s">
        <v>1579</v>
      </c>
      <c r="D825" s="192">
        <v>0</v>
      </c>
      <c r="E825" s="192"/>
      <c r="F825" s="71" t="str">
        <f t="shared" si="169"/>
        <v>-</v>
      </c>
    </row>
    <row r="826" spans="1:6" ht="23" x14ac:dyDescent="0.25">
      <c r="A826" s="70" t="s">
        <v>1581</v>
      </c>
      <c r="B826" s="65" t="s">
        <v>1582</v>
      </c>
      <c r="C826" s="278" t="s">
        <v>1581</v>
      </c>
      <c r="D826" s="192">
        <v>0</v>
      </c>
      <c r="E826" s="192"/>
      <c r="F826" s="71" t="str">
        <f t="shared" si="169"/>
        <v>-</v>
      </c>
    </row>
    <row r="827" spans="1:6" ht="23" x14ac:dyDescent="0.25">
      <c r="A827" s="70" t="s">
        <v>1583</v>
      </c>
      <c r="B827" s="65" t="s">
        <v>1584</v>
      </c>
      <c r="C827" s="278" t="s">
        <v>1583</v>
      </c>
      <c r="D827" s="192">
        <v>0</v>
      </c>
      <c r="E827" s="192"/>
      <c r="F827" s="71" t="str">
        <f t="shared" si="169"/>
        <v>-</v>
      </c>
    </row>
    <row r="828" spans="1:6" ht="23" x14ac:dyDescent="0.25">
      <c r="A828" s="70" t="s">
        <v>1585</v>
      </c>
      <c r="B828" s="65" t="s">
        <v>1586</v>
      </c>
      <c r="C828" s="278" t="s">
        <v>1585</v>
      </c>
      <c r="D828" s="192">
        <v>0</v>
      </c>
      <c r="E828" s="192"/>
      <c r="F828" s="71" t="str">
        <f t="shared" si="169"/>
        <v>-</v>
      </c>
    </row>
    <row r="829" spans="1:6" ht="23" x14ac:dyDescent="0.25">
      <c r="A829" s="70" t="s">
        <v>1587</v>
      </c>
      <c r="B829" s="65" t="s">
        <v>1588</v>
      </c>
      <c r="C829" s="278" t="s">
        <v>1587</v>
      </c>
      <c r="D829" s="192">
        <v>0</v>
      </c>
      <c r="E829" s="192"/>
      <c r="F829" s="71" t="str">
        <f t="shared" si="169"/>
        <v>-</v>
      </c>
    </row>
    <row r="830" spans="1:6" ht="11.5"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3" x14ac:dyDescent="0.25">
      <c r="A833" s="70" t="s">
        <v>1595</v>
      </c>
      <c r="B833" s="65" t="s">
        <v>1596</v>
      </c>
      <c r="C833" s="278" t="s">
        <v>1595</v>
      </c>
      <c r="D833" s="192">
        <v>0</v>
      </c>
      <c r="E833" s="192"/>
      <c r="F833" s="71" t="str">
        <f t="shared" si="169"/>
        <v>-</v>
      </c>
    </row>
    <row r="834" spans="1:6" ht="23"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3"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3" x14ac:dyDescent="0.25">
      <c r="A870" s="63" t="s">
        <v>1668</v>
      </c>
      <c r="B870" s="64" t="s">
        <v>1669</v>
      </c>
      <c r="C870" s="248" t="s">
        <v>1668</v>
      </c>
      <c r="D870" s="194">
        <v>0</v>
      </c>
      <c r="E870" s="194"/>
      <c r="F870" s="45" t="str">
        <f t="shared" si="169"/>
        <v>-</v>
      </c>
    </row>
    <row r="871" spans="1:6" ht="23"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3"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1.5" x14ac:dyDescent="0.25">
      <c r="A875" s="63">
        <v>81332</v>
      </c>
      <c r="B875" s="64" t="s">
        <v>1678</v>
      </c>
      <c r="C875" s="247" t="s">
        <v>1679</v>
      </c>
      <c r="D875" s="194">
        <v>0</v>
      </c>
      <c r="E875" s="194"/>
      <c r="F875" s="45" t="str">
        <f t="shared" si="169"/>
        <v>-</v>
      </c>
    </row>
    <row r="876" spans="1:6" ht="23"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3" x14ac:dyDescent="0.25">
      <c r="A879" s="63">
        <v>81532</v>
      </c>
      <c r="B879" s="183" t="s">
        <v>1686</v>
      </c>
      <c r="C879" s="247" t="s">
        <v>1687</v>
      </c>
      <c r="D879" s="194">
        <v>0</v>
      </c>
      <c r="E879" s="194"/>
      <c r="F879" s="45" t="str">
        <f t="shared" si="169"/>
        <v>-</v>
      </c>
    </row>
    <row r="880" spans="1:6" ht="23" x14ac:dyDescent="0.25">
      <c r="A880" s="63">
        <v>81542</v>
      </c>
      <c r="B880" s="183" t="s">
        <v>1688</v>
      </c>
      <c r="C880" s="247" t="s">
        <v>1689</v>
      </c>
      <c r="D880" s="194">
        <v>0</v>
      </c>
      <c r="E880" s="194"/>
      <c r="F880" s="45" t="str">
        <f t="shared" si="169"/>
        <v>-</v>
      </c>
    </row>
    <row r="881" spans="1:6" ht="23" x14ac:dyDescent="0.25">
      <c r="A881" s="63">
        <v>81552</v>
      </c>
      <c r="B881" s="64" t="s">
        <v>1690</v>
      </c>
      <c r="C881" s="247" t="s">
        <v>1691</v>
      </c>
      <c r="D881" s="194">
        <v>0</v>
      </c>
      <c r="E881" s="194"/>
      <c r="F881" s="45" t="str">
        <f t="shared" si="169"/>
        <v>-</v>
      </c>
    </row>
    <row r="882" spans="1:6" ht="23" x14ac:dyDescent="0.25">
      <c r="A882" s="63">
        <v>81631</v>
      </c>
      <c r="B882" s="183" t="s">
        <v>1692</v>
      </c>
      <c r="C882" s="247" t="s">
        <v>1693</v>
      </c>
      <c r="D882" s="194">
        <v>0</v>
      </c>
      <c r="E882" s="194"/>
      <c r="F882" s="45" t="str">
        <f t="shared" si="169"/>
        <v>-</v>
      </c>
    </row>
    <row r="883" spans="1:6" ht="23"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3" x14ac:dyDescent="0.25">
      <c r="A896" s="70">
        <v>81761</v>
      </c>
      <c r="B896" s="182" t="s">
        <v>1720</v>
      </c>
      <c r="C896" s="278" t="s">
        <v>1721</v>
      </c>
      <c r="D896" s="192">
        <v>0</v>
      </c>
      <c r="E896" s="192"/>
      <c r="F896" s="71" t="str">
        <f t="shared" si="169"/>
        <v>-</v>
      </c>
    </row>
    <row r="897" spans="1:6" ht="23" x14ac:dyDescent="0.25">
      <c r="A897" s="70">
        <v>81762</v>
      </c>
      <c r="B897" s="182" t="s">
        <v>1722</v>
      </c>
      <c r="C897" s="278" t="s">
        <v>1723</v>
      </c>
      <c r="D897" s="192">
        <v>0</v>
      </c>
      <c r="E897" s="192"/>
      <c r="F897" s="71" t="str">
        <f t="shared" si="169"/>
        <v>-</v>
      </c>
    </row>
    <row r="898" spans="1:6" ht="11.5" x14ac:dyDescent="0.25">
      <c r="A898" s="70">
        <v>81771</v>
      </c>
      <c r="B898" s="65" t="s">
        <v>1724</v>
      </c>
      <c r="C898" s="278" t="s">
        <v>1725</v>
      </c>
      <c r="D898" s="192">
        <v>0</v>
      </c>
      <c r="E898" s="192"/>
      <c r="F898" s="71" t="str">
        <f t="shared" si="169"/>
        <v>-</v>
      </c>
    </row>
    <row r="899" spans="1:6" ht="11.5"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1.5" x14ac:dyDescent="0.25">
      <c r="A909" s="70">
        <v>84242</v>
      </c>
      <c r="B909" s="65" t="s">
        <v>1746</v>
      </c>
      <c r="C909" s="278" t="s">
        <v>1747</v>
      </c>
      <c r="D909" s="192">
        <v>0</v>
      </c>
      <c r="E909" s="192"/>
      <c r="F909" s="71" t="str">
        <f t="shared" si="169"/>
        <v>-</v>
      </c>
    </row>
    <row r="910" spans="1:6" ht="11.5"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23" x14ac:dyDescent="0.25">
      <c r="A912" s="70">
        <v>84431</v>
      </c>
      <c r="B912" s="65" t="s">
        <v>1752</v>
      </c>
      <c r="C912" s="278" t="s">
        <v>1753</v>
      </c>
      <c r="D912" s="192">
        <v>0</v>
      </c>
      <c r="E912" s="192"/>
      <c r="F912" s="71" t="str">
        <f t="shared" si="169"/>
        <v>-</v>
      </c>
    </row>
    <row r="913" spans="1:6" ht="11.5" x14ac:dyDescent="0.25">
      <c r="A913" s="70">
        <v>84432</v>
      </c>
      <c r="B913" s="65" t="s">
        <v>1754</v>
      </c>
      <c r="C913" s="278" t="s">
        <v>1755</v>
      </c>
      <c r="D913" s="192">
        <v>0</v>
      </c>
      <c r="E913" s="192"/>
      <c r="F913" s="71" t="str">
        <f t="shared" si="169"/>
        <v>-</v>
      </c>
    </row>
    <row r="914" spans="1:6" ht="11.5" x14ac:dyDescent="0.25">
      <c r="A914" s="70" t="s">
        <v>1756</v>
      </c>
      <c r="B914" s="65" t="s">
        <v>1757</v>
      </c>
      <c r="C914" s="278" t="s">
        <v>1756</v>
      </c>
      <c r="D914" s="192">
        <v>0</v>
      </c>
      <c r="E914" s="192"/>
      <c r="F914" s="71" t="str">
        <f t="shared" si="169"/>
        <v>-</v>
      </c>
    </row>
    <row r="915" spans="1:6" ht="23" x14ac:dyDescent="0.25">
      <c r="A915" s="70">
        <v>84442</v>
      </c>
      <c r="B915" s="65" t="s">
        <v>1758</v>
      </c>
      <c r="C915" s="278" t="s">
        <v>1759</v>
      </c>
      <c r="D915" s="192">
        <v>0</v>
      </c>
      <c r="E915" s="192"/>
      <c r="F915" s="71" t="str">
        <f t="shared" si="169"/>
        <v>-</v>
      </c>
    </row>
    <row r="916" spans="1:6" ht="23" x14ac:dyDescent="0.25">
      <c r="A916" s="70">
        <v>84452</v>
      </c>
      <c r="B916" s="182" t="s">
        <v>1760</v>
      </c>
      <c r="C916" s="278" t="s">
        <v>1761</v>
      </c>
      <c r="D916" s="192">
        <v>0</v>
      </c>
      <c r="E916" s="192"/>
      <c r="F916" s="71" t="str">
        <f t="shared" si="169"/>
        <v>-</v>
      </c>
    </row>
    <row r="917" spans="1:6" ht="23"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3"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3" x14ac:dyDescent="0.25">
      <c r="A937" s="70">
        <v>84761</v>
      </c>
      <c r="B937" s="182" t="s">
        <v>1802</v>
      </c>
      <c r="C937" s="278" t="s">
        <v>1803</v>
      </c>
      <c r="D937" s="192">
        <v>0</v>
      </c>
      <c r="E937" s="192"/>
      <c r="F937" s="71" t="str">
        <f t="shared" si="169"/>
        <v>-</v>
      </c>
    </row>
    <row r="938" spans="1:6" ht="23" x14ac:dyDescent="0.25">
      <c r="A938" s="70">
        <v>84762</v>
      </c>
      <c r="B938" s="182" t="s">
        <v>1804</v>
      </c>
      <c r="C938" s="278" t="s">
        <v>1805</v>
      </c>
      <c r="D938" s="192">
        <v>0</v>
      </c>
      <c r="E938" s="192"/>
      <c r="F938" s="71" t="str">
        <f t="shared" si="169"/>
        <v>-</v>
      </c>
    </row>
    <row r="939" spans="1:6" ht="11.5" x14ac:dyDescent="0.25">
      <c r="A939" s="70" t="s">
        <v>1806</v>
      </c>
      <c r="B939" s="65" t="s">
        <v>1807</v>
      </c>
      <c r="C939" s="278" t="s">
        <v>1806</v>
      </c>
      <c r="D939" s="192">
        <v>0</v>
      </c>
      <c r="E939" s="192"/>
      <c r="F939" s="71" t="str">
        <f t="shared" si="169"/>
        <v>-</v>
      </c>
    </row>
    <row r="940" spans="1:6" ht="11.5"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3"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1.5"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1.5" x14ac:dyDescent="0.25">
      <c r="A948" s="63">
        <v>51532</v>
      </c>
      <c r="B948" s="64" t="s">
        <v>1824</v>
      </c>
      <c r="C948" s="247" t="s">
        <v>1825</v>
      </c>
      <c r="D948" s="194">
        <v>0</v>
      </c>
      <c r="E948" s="194"/>
      <c r="F948" s="45" t="str">
        <f t="shared" si="169"/>
        <v>-</v>
      </c>
    </row>
    <row r="949" spans="1:6" ht="23" x14ac:dyDescent="0.25">
      <c r="A949" s="63">
        <v>51542</v>
      </c>
      <c r="B949" s="64" t="s">
        <v>1826</v>
      </c>
      <c r="C949" s="247" t="s">
        <v>1827</v>
      </c>
      <c r="D949" s="194">
        <v>0</v>
      </c>
      <c r="E949" s="194"/>
      <c r="F949" s="45" t="str">
        <f t="shared" si="169"/>
        <v>-</v>
      </c>
    </row>
    <row r="950" spans="1:6" ht="23" x14ac:dyDescent="0.25">
      <c r="A950" s="63">
        <v>51552</v>
      </c>
      <c r="B950" s="183" t="s">
        <v>1828</v>
      </c>
      <c r="C950" s="247" t="s">
        <v>1829</v>
      </c>
      <c r="D950" s="194">
        <v>0</v>
      </c>
      <c r="E950" s="194"/>
      <c r="F950" s="45" t="str">
        <f t="shared" si="169"/>
        <v>-</v>
      </c>
    </row>
    <row r="951" spans="1:6" ht="11.5" x14ac:dyDescent="0.25">
      <c r="A951" s="63">
        <v>51631</v>
      </c>
      <c r="B951" s="64" t="s">
        <v>1830</v>
      </c>
      <c r="C951" s="247" t="s">
        <v>1831</v>
      </c>
      <c r="D951" s="194">
        <v>0</v>
      </c>
      <c r="E951" s="194"/>
      <c r="F951" s="45" t="str">
        <f t="shared" si="169"/>
        <v>-</v>
      </c>
    </row>
    <row r="952" spans="1:6" ht="11.5"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3" x14ac:dyDescent="0.25">
      <c r="A965" s="63">
        <v>51761</v>
      </c>
      <c r="B965" s="65" t="s">
        <v>1858</v>
      </c>
      <c r="C965" s="247" t="s">
        <v>1859</v>
      </c>
      <c r="D965" s="194">
        <v>0</v>
      </c>
      <c r="E965" s="194"/>
      <c r="F965" s="45" t="str">
        <f t="shared" si="169"/>
        <v>-</v>
      </c>
    </row>
    <row r="966" spans="1:6" ht="23" x14ac:dyDescent="0.25">
      <c r="A966" s="70">
        <v>51762</v>
      </c>
      <c r="B966" s="65" t="s">
        <v>1860</v>
      </c>
      <c r="C966" s="278" t="s">
        <v>1861</v>
      </c>
      <c r="D966" s="192">
        <v>0</v>
      </c>
      <c r="E966" s="192"/>
      <c r="F966" s="71" t="str">
        <f t="shared" si="169"/>
        <v>-</v>
      </c>
    </row>
    <row r="967" spans="1:6" ht="11.5" x14ac:dyDescent="0.25">
      <c r="A967" s="70">
        <v>51771</v>
      </c>
      <c r="B967" s="65" t="s">
        <v>1862</v>
      </c>
      <c r="C967" s="278" t="s">
        <v>1863</v>
      </c>
      <c r="D967" s="192">
        <v>0</v>
      </c>
      <c r="E967" s="192"/>
      <c r="F967" s="71" t="str">
        <f t="shared" si="169"/>
        <v>-</v>
      </c>
    </row>
    <row r="968" spans="1:6" ht="11.5" x14ac:dyDescent="0.25">
      <c r="A968" s="70">
        <v>51772</v>
      </c>
      <c r="B968" s="65" t="s">
        <v>1864</v>
      </c>
      <c r="C968" s="278" t="s">
        <v>1865</v>
      </c>
      <c r="D968" s="192">
        <v>0</v>
      </c>
      <c r="E968" s="192"/>
      <c r="F968" s="71" t="str">
        <f t="shared" si="169"/>
        <v>-</v>
      </c>
    </row>
    <row r="969" spans="1:6" ht="11.5" x14ac:dyDescent="0.25">
      <c r="A969" s="70">
        <v>54132</v>
      </c>
      <c r="B969" s="65" t="s">
        <v>1866</v>
      </c>
      <c r="C969" s="278" t="s">
        <v>1867</v>
      </c>
      <c r="D969" s="192">
        <v>0</v>
      </c>
      <c r="E969" s="192"/>
      <c r="F969" s="71" t="str">
        <f t="shared" si="169"/>
        <v>-</v>
      </c>
    </row>
    <row r="970" spans="1:6" ht="11.5"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1.5" x14ac:dyDescent="0.25">
      <c r="A972" s="63">
        <v>54162</v>
      </c>
      <c r="B972" s="65" t="s">
        <v>1872</v>
      </c>
      <c r="C972" s="247" t="s">
        <v>1873</v>
      </c>
      <c r="D972" s="194">
        <v>0</v>
      </c>
      <c r="E972" s="194"/>
      <c r="F972" s="45" t="str">
        <f t="shared" si="169"/>
        <v>-</v>
      </c>
    </row>
    <row r="973" spans="1:6" ht="23" x14ac:dyDescent="0.25">
      <c r="A973" s="63">
        <v>54221</v>
      </c>
      <c r="B973" s="182" t="s">
        <v>1874</v>
      </c>
      <c r="C973" s="247" t="s">
        <v>1875</v>
      </c>
      <c r="D973" s="194">
        <v>0</v>
      </c>
      <c r="E973" s="194"/>
      <c r="F973" s="45" t="str">
        <f t="shared" si="169"/>
        <v>-</v>
      </c>
    </row>
    <row r="974" spans="1:6" ht="23" x14ac:dyDescent="0.25">
      <c r="A974" s="70">
        <v>54222</v>
      </c>
      <c r="B974" s="182" t="s">
        <v>1876</v>
      </c>
      <c r="C974" s="278" t="s">
        <v>1877</v>
      </c>
      <c r="D974" s="192">
        <v>0</v>
      </c>
      <c r="E974" s="192"/>
      <c r="F974" s="71" t="str">
        <f t="shared" si="169"/>
        <v>-</v>
      </c>
    </row>
    <row r="975" spans="1:6" ht="11.5" x14ac:dyDescent="0.25">
      <c r="A975" s="70" t="s">
        <v>1878</v>
      </c>
      <c r="B975" s="65" t="s">
        <v>1879</v>
      </c>
      <c r="C975" s="278" t="s">
        <v>1878</v>
      </c>
      <c r="D975" s="192">
        <v>0</v>
      </c>
      <c r="E975" s="192"/>
      <c r="F975" s="71" t="str">
        <f t="shared" si="169"/>
        <v>-</v>
      </c>
    </row>
    <row r="976" spans="1:6" ht="23" x14ac:dyDescent="0.25">
      <c r="A976" s="70">
        <v>54232</v>
      </c>
      <c r="B976" s="182" t="s">
        <v>1880</v>
      </c>
      <c r="C976" s="278" t="s">
        <v>1881</v>
      </c>
      <c r="D976" s="192">
        <v>0</v>
      </c>
      <c r="E976" s="192"/>
      <c r="F976" s="71" t="str">
        <f t="shared" si="169"/>
        <v>-</v>
      </c>
    </row>
    <row r="977" spans="1:6" ht="23" x14ac:dyDescent="0.25">
      <c r="A977" s="70">
        <v>54242</v>
      </c>
      <c r="B977" s="65" t="s">
        <v>1882</v>
      </c>
      <c r="C977" s="278" t="s">
        <v>1883</v>
      </c>
      <c r="D977" s="192">
        <v>0</v>
      </c>
      <c r="E977" s="192"/>
      <c r="F977" s="71" t="str">
        <f t="shared" si="169"/>
        <v>-</v>
      </c>
    </row>
    <row r="978" spans="1:6" ht="23" x14ac:dyDescent="0.25">
      <c r="A978" s="70" t="s">
        <v>1884</v>
      </c>
      <c r="B978" s="65" t="s">
        <v>1885</v>
      </c>
      <c r="C978" s="278" t="s">
        <v>1884</v>
      </c>
      <c r="D978" s="192">
        <v>0</v>
      </c>
      <c r="E978" s="192"/>
      <c r="F978" s="71" t="str">
        <f t="shared" si="169"/>
        <v>-</v>
      </c>
    </row>
    <row r="979" spans="1:6" ht="23" x14ac:dyDescent="0.25">
      <c r="A979" s="70">
        <v>54312</v>
      </c>
      <c r="B979" s="182" t="s">
        <v>1886</v>
      </c>
      <c r="C979" s="278" t="s">
        <v>1887</v>
      </c>
      <c r="D979" s="192">
        <v>0</v>
      </c>
      <c r="E979" s="192"/>
      <c r="F979" s="71" t="str">
        <f t="shared" si="169"/>
        <v>-</v>
      </c>
    </row>
    <row r="980" spans="1:6" ht="23" x14ac:dyDescent="0.25">
      <c r="A980" s="70">
        <v>54431</v>
      </c>
      <c r="B980" s="65" t="s">
        <v>1888</v>
      </c>
      <c r="C980" s="278" t="s">
        <v>1889</v>
      </c>
      <c r="D980" s="192">
        <v>0</v>
      </c>
      <c r="E980" s="192"/>
      <c r="F980" s="71" t="str">
        <f t="shared" si="169"/>
        <v>-</v>
      </c>
    </row>
    <row r="981" spans="1:6" ht="23" x14ac:dyDescent="0.25">
      <c r="A981" s="70">
        <v>54432</v>
      </c>
      <c r="B981" s="65" t="s">
        <v>1890</v>
      </c>
      <c r="C981" s="278" t="s">
        <v>1891</v>
      </c>
      <c r="D981" s="192">
        <v>0</v>
      </c>
      <c r="E981" s="192"/>
      <c r="F981" s="71" t="str">
        <f t="shared" si="169"/>
        <v>-</v>
      </c>
    </row>
    <row r="982" spans="1:6" ht="23" x14ac:dyDescent="0.25">
      <c r="A982" s="70" t="s">
        <v>1892</v>
      </c>
      <c r="B982" s="65" t="s">
        <v>1893</v>
      </c>
      <c r="C982" s="278" t="s">
        <v>1892</v>
      </c>
      <c r="D982" s="192">
        <v>0</v>
      </c>
      <c r="E982" s="192"/>
      <c r="F982" s="71" t="str">
        <f t="shared" si="169"/>
        <v>-</v>
      </c>
    </row>
    <row r="983" spans="1:6" ht="23" x14ac:dyDescent="0.25">
      <c r="A983" s="70">
        <v>54442</v>
      </c>
      <c r="B983" s="65" t="s">
        <v>1894</v>
      </c>
      <c r="C983" s="278" t="s">
        <v>1895</v>
      </c>
      <c r="D983" s="192">
        <v>0</v>
      </c>
      <c r="E983" s="192"/>
      <c r="F983" s="71" t="str">
        <f t="shared" si="169"/>
        <v>-</v>
      </c>
    </row>
    <row r="984" spans="1:6" ht="23" x14ac:dyDescent="0.25">
      <c r="A984" s="70">
        <v>54452</v>
      </c>
      <c r="B984" s="65" t="s">
        <v>1896</v>
      </c>
      <c r="C984" s="278" t="s">
        <v>1897</v>
      </c>
      <c r="D984" s="192">
        <v>0</v>
      </c>
      <c r="E984" s="192"/>
      <c r="F984" s="71" t="str">
        <f t="shared" si="169"/>
        <v>-</v>
      </c>
    </row>
    <row r="985" spans="1:6" ht="23" x14ac:dyDescent="0.25">
      <c r="A985" s="70" t="s">
        <v>1898</v>
      </c>
      <c r="B985" s="65" t="s">
        <v>1899</v>
      </c>
      <c r="C985" s="278" t="s">
        <v>1898</v>
      </c>
      <c r="D985" s="192">
        <v>0</v>
      </c>
      <c r="E985" s="192"/>
      <c r="F985" s="71" t="str">
        <f t="shared" si="169"/>
        <v>-</v>
      </c>
    </row>
    <row r="986" spans="1:6" ht="23" x14ac:dyDescent="0.25">
      <c r="A986" s="70">
        <v>54461</v>
      </c>
      <c r="B986" s="65" t="s">
        <v>1900</v>
      </c>
      <c r="C986" s="278" t="s">
        <v>1901</v>
      </c>
      <c r="D986" s="192">
        <v>0</v>
      </c>
      <c r="E986" s="192"/>
      <c r="F986" s="71" t="str">
        <f t="shared" si="169"/>
        <v>-</v>
      </c>
    </row>
    <row r="987" spans="1:6" ht="11.5" x14ac:dyDescent="0.25">
      <c r="A987" s="70">
        <v>54462</v>
      </c>
      <c r="B987" s="65" t="s">
        <v>1902</v>
      </c>
      <c r="C987" s="278" t="s">
        <v>1903</v>
      </c>
      <c r="D987" s="192">
        <v>0</v>
      </c>
      <c r="E987" s="192"/>
      <c r="F987" s="71" t="str">
        <f t="shared" si="169"/>
        <v>-</v>
      </c>
    </row>
    <row r="988" spans="1:6" ht="11.5" x14ac:dyDescent="0.25">
      <c r="A988" s="70" t="s">
        <v>1904</v>
      </c>
      <c r="B988" s="65" t="s">
        <v>1905</v>
      </c>
      <c r="C988" s="278" t="s">
        <v>1904</v>
      </c>
      <c r="D988" s="192">
        <v>0</v>
      </c>
      <c r="E988" s="192"/>
      <c r="F988" s="71" t="str">
        <f t="shared" si="169"/>
        <v>-</v>
      </c>
    </row>
    <row r="989" spans="1:6" ht="23" x14ac:dyDescent="0.25">
      <c r="A989" s="70">
        <v>54472</v>
      </c>
      <c r="B989" s="182" t="s">
        <v>1906</v>
      </c>
      <c r="C989" s="278" t="s">
        <v>1907</v>
      </c>
      <c r="D989" s="192">
        <v>0</v>
      </c>
      <c r="E989" s="192"/>
      <c r="F989" s="71" t="str">
        <f t="shared" si="169"/>
        <v>-</v>
      </c>
    </row>
    <row r="990" spans="1:6" ht="23" x14ac:dyDescent="0.25">
      <c r="A990" s="70">
        <v>54482</v>
      </c>
      <c r="B990" s="182" t="s">
        <v>1908</v>
      </c>
      <c r="C990" s="278" t="s">
        <v>1909</v>
      </c>
      <c r="D990" s="192">
        <v>0</v>
      </c>
      <c r="E990" s="192"/>
      <c r="F990" s="71" t="str">
        <f t="shared" si="169"/>
        <v>-</v>
      </c>
    </row>
    <row r="991" spans="1:6" ht="23" x14ac:dyDescent="0.25">
      <c r="A991" s="70" t="s">
        <v>1910</v>
      </c>
      <c r="B991" s="182" t="s">
        <v>1911</v>
      </c>
      <c r="C991" s="278" t="s">
        <v>1910</v>
      </c>
      <c r="D991" s="192">
        <v>0</v>
      </c>
      <c r="E991" s="192"/>
      <c r="F991" s="71" t="str">
        <f t="shared" si="169"/>
        <v>-</v>
      </c>
    </row>
    <row r="992" spans="1:6" ht="23"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3"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1.5" x14ac:dyDescent="0.25">
      <c r="A1003" s="70">
        <v>54751</v>
      </c>
      <c r="B1003" s="65" t="s">
        <v>1934</v>
      </c>
      <c r="C1003" s="278" t="s">
        <v>1935</v>
      </c>
      <c r="D1003" s="192">
        <v>0</v>
      </c>
      <c r="E1003" s="192"/>
      <c r="F1003" s="71" t="str">
        <f t="shared" si="169"/>
        <v>-</v>
      </c>
    </row>
    <row r="1004" spans="1:6" ht="11.5" x14ac:dyDescent="0.25">
      <c r="A1004" s="70">
        <v>54752</v>
      </c>
      <c r="B1004" s="65" t="s">
        <v>1936</v>
      </c>
      <c r="C1004" s="278" t="s">
        <v>1937</v>
      </c>
      <c r="D1004" s="192">
        <v>0</v>
      </c>
      <c r="E1004" s="192"/>
      <c r="F1004" s="71" t="str">
        <f t="shared" si="169"/>
        <v>-</v>
      </c>
    </row>
    <row r="1005" spans="1:6" ht="23" x14ac:dyDescent="0.25">
      <c r="A1005" s="70">
        <v>54761</v>
      </c>
      <c r="B1005" s="65" t="s">
        <v>1938</v>
      </c>
      <c r="C1005" s="278" t="s">
        <v>1939</v>
      </c>
      <c r="D1005" s="192">
        <v>0</v>
      </c>
      <c r="E1005" s="192"/>
      <c r="F1005" s="71" t="str">
        <f t="shared" si="169"/>
        <v>-</v>
      </c>
    </row>
    <row r="1006" spans="1:6" ht="23" x14ac:dyDescent="0.25">
      <c r="A1006" s="70">
        <v>54762</v>
      </c>
      <c r="B1006" s="65" t="s">
        <v>1940</v>
      </c>
      <c r="C1006" s="278" t="s">
        <v>1941</v>
      </c>
      <c r="D1006" s="192">
        <v>0</v>
      </c>
      <c r="E1006" s="192"/>
      <c r="F1006" s="71" t="str">
        <f t="shared" si="169"/>
        <v>-</v>
      </c>
    </row>
    <row r="1007" spans="1:6" ht="23" x14ac:dyDescent="0.25">
      <c r="A1007" s="70">
        <v>54771</v>
      </c>
      <c r="B1007" s="65" t="s">
        <v>1942</v>
      </c>
      <c r="C1007" s="278" t="s">
        <v>1943</v>
      </c>
      <c r="D1007" s="192">
        <v>0</v>
      </c>
      <c r="E1007" s="192"/>
      <c r="F1007" s="71" t="str">
        <f t="shared" ref="F1007:F1009" si="172">IF(D1007&lt;&gt;0,IF(E1007/D1007&gt;=100,"&gt;&gt;100",E1007/D1007*100),"-")</f>
        <v>-</v>
      </c>
    </row>
    <row r="1008" spans="1:6" ht="23" x14ac:dyDescent="0.25">
      <c r="A1008" s="70">
        <v>54772</v>
      </c>
      <c r="B1008" s="65" t="s">
        <v>1944</v>
      </c>
      <c r="C1008" s="278" t="s">
        <v>1945</v>
      </c>
      <c r="D1008" s="192">
        <v>0</v>
      </c>
      <c r="E1008" s="192"/>
      <c r="F1008" s="71" t="str">
        <f t="shared" si="172"/>
        <v>-</v>
      </c>
    </row>
    <row r="1009" spans="1:6" ht="23" x14ac:dyDescent="0.25">
      <c r="A1009" s="73">
        <v>55312</v>
      </c>
      <c r="B1009" s="65" t="s">
        <v>1946</v>
      </c>
      <c r="C1009" s="279" t="s">
        <v>1947</v>
      </c>
      <c r="D1009" s="193">
        <v>0</v>
      </c>
      <c r="E1009" s="193"/>
      <c r="F1009" s="75" t="str">
        <f t="shared" si="172"/>
        <v>-</v>
      </c>
    </row>
    <row r="1010" spans="1:6" ht="20.149999999999999"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3" x14ac:dyDescent="0.25">
      <c r="A1012" s="280" t="s">
        <v>1952</v>
      </c>
      <c r="B1012" s="271" t="s">
        <v>1953</v>
      </c>
      <c r="C1012" s="281" t="s">
        <v>1954</v>
      </c>
      <c r="D1012" s="282">
        <v>0</v>
      </c>
      <c r="E1012" s="282"/>
      <c r="F1012" s="71" t="str">
        <f t="shared" ref="F1012:F1019" si="173">IF(D1012&lt;&gt;0,IF(E1012/D1012&gt;=100,"&gt;&gt;100",E1012/D1012*100),"-")</f>
        <v>-</v>
      </c>
    </row>
    <row r="1013" spans="1:6" ht="11.5" x14ac:dyDescent="0.25">
      <c r="A1013" s="70" t="s">
        <v>1955</v>
      </c>
      <c r="B1013" s="65" t="s">
        <v>1956</v>
      </c>
      <c r="C1013" s="278" t="s">
        <v>1955</v>
      </c>
      <c r="D1013" s="283">
        <v>0</v>
      </c>
      <c r="E1013" s="283"/>
      <c r="F1013" s="71" t="str">
        <f t="shared" si="173"/>
        <v>-</v>
      </c>
    </row>
    <row r="1014" spans="1:6" ht="23" x14ac:dyDescent="0.25">
      <c r="A1014" s="70" t="s">
        <v>1957</v>
      </c>
      <c r="B1014" s="65" t="s">
        <v>1958</v>
      </c>
      <c r="C1014" s="278" t="s">
        <v>1957</v>
      </c>
      <c r="D1014" s="283">
        <v>0</v>
      </c>
      <c r="E1014" s="283"/>
      <c r="F1014" s="71" t="str">
        <f t="shared" si="173"/>
        <v>-</v>
      </c>
    </row>
    <row r="1015" spans="1:6" ht="23"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4.5"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3"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2" sqref="E262"/>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2" t="s">
        <v>1</v>
      </c>
      <c r="C1" s="268" t="s">
        <v>2</v>
      </c>
      <c r="D1" s="323" t="s">
        <v>3</v>
      </c>
      <c r="E1" s="268" t="s">
        <v>4</v>
      </c>
      <c r="F1" s="324" t="s">
        <v>5</v>
      </c>
    </row>
    <row r="2" spans="1:24" ht="50.15"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200438.26000000004</v>
      </c>
      <c r="E6" s="180">
        <f t="shared" si="0"/>
        <v>199279.83000000005</v>
      </c>
      <c r="F6" s="181">
        <f t="shared" ref="F6:F298" si="1">IF(D6&gt;0,IF(E6/D6&gt;=100,"&gt;&gt;100",E6/D6*100),"-")</f>
        <v>99.422051458638691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197313.96000000005</v>
      </c>
      <c r="E7" s="79">
        <f t="shared" si="2"/>
        <v>199004.03000000006</v>
      </c>
      <c r="F7" s="71">
        <f t="shared" si="1"/>
        <v>100.85653848313623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1307.54</v>
      </c>
      <c r="E8" s="79">
        <f>E9+E10-E11</f>
        <v>3041.29</v>
      </c>
      <c r="F8" s="71">
        <f t="shared" si="1"/>
        <v>232.5963259250195</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1307.54</v>
      </c>
      <c r="E10" s="192">
        <v>3041.29</v>
      </c>
      <c r="F10" s="71">
        <f t="shared" si="1"/>
        <v>232.5963259250195</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 x14ac:dyDescent="0.25">
      <c r="A12" s="70" t="s">
        <v>2144</v>
      </c>
      <c r="B12" s="65" t="s">
        <v>2145</v>
      </c>
      <c r="C12" s="134" t="s">
        <v>2144</v>
      </c>
      <c r="D12" s="79">
        <f t="shared" ref="D12:E12" si="3">D13+D19+D29+D35+D41+D45</f>
        <v>196006.42000000004</v>
      </c>
      <c r="E12" s="79">
        <f t="shared" si="3"/>
        <v>195962.74000000005</v>
      </c>
      <c r="F12" s="71">
        <f t="shared" si="1"/>
        <v>99.977715015661232</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483.08999999999992</v>
      </c>
      <c r="E19" s="79">
        <f t="shared" si="5"/>
        <v>3305.26</v>
      </c>
      <c r="F19" s="71">
        <f t="shared" si="1"/>
        <v>684.19135150800071</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0</v>
      </c>
      <c r="E20" s="192">
        <v>780.78</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2524.48</v>
      </c>
      <c r="E26" s="192">
        <v>2524.48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2041.39</v>
      </c>
      <c r="E28" s="192"/>
      <c r="F28" s="71">
        <f t="shared" si="1"/>
        <v>0</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1.5" x14ac:dyDescent="0.25">
      <c r="A35" s="72" t="s">
        <v>2176</v>
      </c>
      <c r="B35" s="65" t="s">
        <v>2177</v>
      </c>
      <c r="C35" s="134" t="s">
        <v>2176</v>
      </c>
      <c r="D35" s="79">
        <f t="shared" ref="D35:E35" si="7">SUM(D36:D39)-D40</f>
        <v>183827.13000000003</v>
      </c>
      <c r="E35" s="79">
        <f t="shared" si="7"/>
        <v>183827.13000000003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183641.92</v>
      </c>
      <c r="E37" s="192">
        <v>183641.92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26.54</v>
      </c>
      <c r="E38" s="192">
        <v>26.54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158.66999999999999</v>
      </c>
      <c r="E39" s="192">
        <v>158.66999999999999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11696.2</v>
      </c>
      <c r="E45" s="79">
        <f t="shared" si="9"/>
        <v>8830.35</v>
      </c>
      <c r="F45" s="71">
        <f t="shared" si="1"/>
        <v>75.497597510302498</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1592.67</v>
      </c>
      <c r="E47" s="192">
        <v>1592.67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11663.02</v>
      </c>
      <c r="E48" s="192">
        <v>11663.02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1559.49</v>
      </c>
      <c r="E50" s="192">
        <v>4425.34</v>
      </c>
      <c r="F50" s="71">
        <f t="shared" si="1"/>
        <v>283.76841146785171</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8257.27</v>
      </c>
      <c r="E54" s="192">
        <v>9564.67</v>
      </c>
      <c r="F54" s="71">
        <f t="shared" si="1"/>
        <v>115.83332021358149</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8257.27</v>
      </c>
      <c r="E55" s="192">
        <v>9564.67</v>
      </c>
      <c r="F55" s="71">
        <f t="shared" si="1"/>
        <v>115.83332021358149</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3124.3</v>
      </c>
      <c r="E69" s="79">
        <f>E70+E82+E88+E119+E135+E147+E165+E171</f>
        <v>275.79999999999995</v>
      </c>
      <c r="F69" s="71">
        <f t="shared" si="1"/>
        <v>8.8275773773325206</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3057.76</v>
      </c>
      <c r="E70" s="79">
        <f t="shared" si="12"/>
        <v>21</v>
      </c>
      <c r="F70" s="71">
        <f t="shared" si="1"/>
        <v>0.68677724870493428</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3036.76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3036.76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21</v>
      </c>
      <c r="E80" s="192">
        <v>21</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2261</v>
      </c>
      <c r="B82" s="65" t="s">
        <v>2262</v>
      </c>
      <c r="C82" s="134" t="s">
        <v>2261</v>
      </c>
      <c r="D82" s="79">
        <f>SUM(D83:D85)-D86+D87</f>
        <v>66.540000000000006</v>
      </c>
      <c r="E82" s="79">
        <f>SUM(E83:E85)-E86+E87</f>
        <v>165.14</v>
      </c>
      <c r="F82" s="71">
        <f t="shared" si="1"/>
        <v>248.18154493537716</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66.540000000000006</v>
      </c>
      <c r="E87" s="192">
        <v>165.14</v>
      </c>
      <c r="F87" s="71">
        <f t="shared" si="1"/>
        <v>248.18154493537716</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89.66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3" x14ac:dyDescent="0.25">
      <c r="A162" s="70" t="s">
        <v>2407</v>
      </c>
      <c r="B162" s="65" t="s">
        <v>2408</v>
      </c>
      <c r="C162" s="134" t="s">
        <v>2407</v>
      </c>
      <c r="D162" s="192">
        <v>0</v>
      </c>
      <c r="E162" s="192">
        <v>89.66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200438.26</v>
      </c>
      <c r="E176" s="79">
        <f>E177+E251</f>
        <v>199279.83</v>
      </c>
      <c r="F176" s="71">
        <f t="shared" si="1"/>
        <v>99.422051458638677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2820.42</v>
      </c>
      <c r="E177" s="79">
        <f>E178+E197+E203+E219+E247+E248</f>
        <v>4008.15</v>
      </c>
      <c r="F177" s="71">
        <f t="shared" si="1"/>
        <v>142.11181313421406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2820.42</v>
      </c>
      <c r="E178" s="79">
        <f>SUM(E179:E181)+E185+E186+SUM(E194:E196)</f>
        <v>4008.15</v>
      </c>
      <c r="F178" s="71">
        <f t="shared" si="1"/>
        <v>142.11181313421406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2820.42</v>
      </c>
      <c r="E179" s="192">
        <v>2989.27</v>
      </c>
      <c r="F179" s="71">
        <f t="shared" si="1"/>
        <v>105.98669701675635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0</v>
      </c>
      <c r="E180" s="192">
        <v>1018.88</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197617.84</v>
      </c>
      <c r="E251" s="79">
        <f>+E252+E255-E264+E274+E291</f>
        <v>195271.67999999999</v>
      </c>
      <c r="F251" s="71">
        <f t="shared" si="1"/>
        <v>98.812779251104047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197313.96</v>
      </c>
      <c r="E252" s="79">
        <f>E253-E254</f>
        <v>199004.03</v>
      </c>
      <c r="F252" s="71">
        <f t="shared" si="1"/>
        <v>100.85653848313623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197313.96</v>
      </c>
      <c r="E253" s="192">
        <v>199004.03</v>
      </c>
      <c r="F253" s="71">
        <f t="shared" si="1"/>
        <v>100.85653848313623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303.88</v>
      </c>
      <c r="E255" s="79">
        <f>E256-E260</f>
        <v>-3732.35</v>
      </c>
      <c r="F255" s="71">
        <f t="shared" si="1"/>
        <v>-1228.231538765302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303.88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303.88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3732.35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3732.35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89.66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66.540000000000006</v>
      </c>
      <c r="E311" s="192">
        <v>165.14</v>
      </c>
      <c r="F311" s="71">
        <f t="shared" si="43"/>
        <v>248.18154493537716</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2820.42</v>
      </c>
      <c r="E337" s="192">
        <v>4008.15</v>
      </c>
      <c r="F337" s="71">
        <f t="shared" si="43"/>
        <v>142.11181313421406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0" sqref="E110"/>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2" t="s">
        <v>1</v>
      </c>
      <c r="C1" s="268" t="s">
        <v>2</v>
      </c>
      <c r="D1" s="323" t="s">
        <v>3</v>
      </c>
      <c r="E1" s="268" t="s">
        <v>4</v>
      </c>
      <c r="F1" s="324" t="s">
        <v>5</v>
      </c>
    </row>
    <row r="2" spans="1:25" ht="50.15"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65374.22</v>
      </c>
      <c r="E107" s="60">
        <f t="shared" si="21"/>
        <v>75903.399999999994</v>
      </c>
      <c r="F107" s="45">
        <f t="shared" si="1"/>
        <v>116.10601243119993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65374.22</v>
      </c>
      <c r="E109" s="194">
        <v>75903.399999999994</v>
      </c>
      <c r="F109" s="45">
        <f t="shared" si="1"/>
        <v>116.10601243119993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65374.22</v>
      </c>
      <c r="E141" s="81">
        <f t="shared" si="28"/>
        <v>75903.399999999994</v>
      </c>
      <c r="F141" s="61">
        <f t="shared" si="1"/>
        <v>116.10601243119993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5"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3"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3"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07" sqref="D107"/>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3157</v>
      </c>
      <c r="C5" s="138" t="s">
        <v>3158</v>
      </c>
      <c r="D5" s="198">
        <v>2820.42</v>
      </c>
      <c r="E5" s="31"/>
      <c r="F5" s="31"/>
      <c r="G5" s="31"/>
      <c r="H5" s="31"/>
      <c r="I5" s="31"/>
      <c r="J5" s="31"/>
      <c r="K5" s="31"/>
      <c r="L5" s="31"/>
      <c r="M5" s="31"/>
      <c r="N5" s="31"/>
      <c r="O5" s="31"/>
      <c r="P5" s="31"/>
      <c r="Q5" s="31"/>
      <c r="R5" s="31"/>
      <c r="S5" s="31"/>
      <c r="T5" s="31"/>
      <c r="U5" s="31"/>
    </row>
    <row r="6" spans="1:24" ht="23" x14ac:dyDescent="0.25">
      <c r="A6" s="88"/>
      <c r="B6" s="134" t="s">
        <v>3159</v>
      </c>
      <c r="C6" s="139" t="s">
        <v>3160</v>
      </c>
      <c r="D6" s="34">
        <f>D7+D8+D17+D18+D24</f>
        <v>67210.080000000002</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64695.55</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35711.82</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28983.73</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5"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2514.5300000000002</v>
      </c>
      <c r="E17" s="31"/>
      <c r="F17" s="31"/>
      <c r="G17" s="31"/>
      <c r="H17" s="31"/>
      <c r="I17" s="31"/>
      <c r="J17" s="31"/>
      <c r="K17" s="31"/>
      <c r="L17" s="31"/>
      <c r="M17" s="31"/>
      <c r="N17" s="31"/>
      <c r="O17" s="31"/>
      <c r="P17" s="31"/>
      <c r="Q17" s="31"/>
      <c r="R17" s="31"/>
      <c r="S17" s="31"/>
      <c r="T17" s="31"/>
      <c r="U17" s="31"/>
    </row>
    <row r="18" spans="1:21" ht="34.5"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3"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3"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3"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3" x14ac:dyDescent="0.25">
      <c r="A25" s="63"/>
      <c r="B25" s="134" t="s">
        <v>3193</v>
      </c>
      <c r="C25" s="139" t="s">
        <v>3194</v>
      </c>
      <c r="D25" s="34">
        <f>D26+D27+D36+D37+D43</f>
        <v>66022.350000000006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63507.82</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35542.97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27964.85</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5"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2514.5300000000002</v>
      </c>
      <c r="E36" s="31"/>
      <c r="F36" s="31"/>
      <c r="G36" s="31"/>
      <c r="H36" s="31"/>
      <c r="I36" s="31"/>
      <c r="J36" s="31"/>
      <c r="K36" s="31"/>
      <c r="L36" s="31"/>
      <c r="M36" s="31"/>
      <c r="N36" s="31"/>
      <c r="O36" s="31"/>
      <c r="P36" s="31"/>
      <c r="Q36" s="31"/>
      <c r="R36" s="31"/>
      <c r="S36" s="31"/>
      <c r="T36" s="31"/>
      <c r="U36" s="31"/>
    </row>
    <row r="37" spans="1:21" ht="34.5"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3"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3"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3" x14ac:dyDescent="0.25">
      <c r="A44" s="63"/>
      <c r="B44" s="89" t="s">
        <v>3216</v>
      </c>
      <c r="C44" s="139" t="s">
        <v>3217</v>
      </c>
      <c r="D44" s="34">
        <f>D5+D6-D25</f>
        <v>4008.1499999999942</v>
      </c>
      <c r="E44" s="31"/>
      <c r="F44" s="31"/>
      <c r="G44" s="31"/>
      <c r="H44" s="31"/>
      <c r="I44" s="31"/>
      <c r="J44" s="31"/>
      <c r="K44" s="31"/>
      <c r="L44" s="31"/>
      <c r="M44" s="31"/>
      <c r="N44" s="31"/>
      <c r="O44" s="31"/>
      <c r="P44" s="31"/>
      <c r="Q44" s="31"/>
      <c r="R44" s="31"/>
      <c r="S44" s="31"/>
      <c r="T44" s="31"/>
      <c r="U44" s="31"/>
    </row>
    <row r="45" spans="1:21" ht="23"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3"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3"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3"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3"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4.5"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3294</v>
      </c>
      <c r="C104" s="139" t="s">
        <v>3295</v>
      </c>
      <c r="D104" s="34">
        <f>SUM(D105:D109)</f>
        <v>4008.15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4008.15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48701</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7</v>
      </c>
      <c r="G23" s="51"/>
      <c r="H23" s="51"/>
      <c r="I23" s="51"/>
      <c r="J23" s="51"/>
      <c r="K23" s="51"/>
      <c r="L23" s="51"/>
      <c r="M23" s="51"/>
      <c r="N23" s="51"/>
      <c r="O23" s="51"/>
      <c r="P23" s="51"/>
    </row>
    <row r="24" spans="1:16" ht="20"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JASMINA RADIKOVIĆ</cp:lastModifiedBy>
  <cp:lastPrinted>2025-11-26T12:43:51Z</cp:lastPrinted>
  <dcterms:created xsi:type="dcterms:W3CDTF">2022-04-01T05:14:30Z</dcterms:created>
  <dcterms:modified xsi:type="dcterms:W3CDTF">2026-02-09T10:40:16Z</dcterms:modified>
</cp:coreProperties>
</file>